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8AA61052-22B3-48E4-BEA2-FB5393472AF2}" xr6:coauthVersionLast="41" xr6:coauthVersionMax="41" xr10:uidLastSave="{00000000-0000-0000-0000-000000000000}"/>
  <bookViews>
    <workbookView xWindow="-120" yWindow="-120" windowWidth="24240" windowHeight="13140" tabRatio="826" activeTab="12" xr2:uid="{00000000-000D-0000-FFFF-FFFF00000000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9" i="12" l="1"/>
  <c r="C319" i="12"/>
  <c r="B319" i="12"/>
  <c r="D318" i="12"/>
  <c r="B318" i="12" s="1"/>
  <c r="C318" i="12"/>
  <c r="D317" i="12"/>
  <c r="C317" i="12"/>
  <c r="D316" i="12"/>
  <c r="C316" i="12"/>
  <c r="B316" i="12"/>
  <c r="D315" i="12"/>
  <c r="C315" i="12"/>
  <c r="B315" i="12"/>
  <c r="D314" i="12"/>
  <c r="B314" i="12" s="1"/>
  <c r="C314" i="12"/>
  <c r="D313" i="12"/>
  <c r="C313" i="12"/>
  <c r="B313" i="12" s="1"/>
  <c r="D312" i="12"/>
  <c r="C312" i="12"/>
  <c r="B312" i="12"/>
  <c r="D311" i="12"/>
  <c r="C311" i="12"/>
  <c r="B311" i="12"/>
  <c r="D310" i="12"/>
  <c r="B310" i="12" s="1"/>
  <c r="C310" i="12"/>
  <c r="D309" i="12"/>
  <c r="C309" i="12"/>
  <c r="D308" i="12"/>
  <c r="C308" i="12"/>
  <c r="B308" i="12"/>
  <c r="D307" i="12"/>
  <c r="C307" i="12"/>
  <c r="B307" i="12"/>
  <c r="D306" i="12"/>
  <c r="B306" i="12" s="1"/>
  <c r="C306" i="12"/>
  <c r="D305" i="12"/>
  <c r="C305" i="12"/>
  <c r="B305" i="12" s="1"/>
  <c r="D304" i="12"/>
  <c r="C304" i="12"/>
  <c r="B304" i="12"/>
  <c r="D303" i="12"/>
  <c r="C303" i="12"/>
  <c r="B303" i="12"/>
  <c r="D302" i="12"/>
  <c r="B302" i="12" s="1"/>
  <c r="C302" i="12"/>
  <c r="D301" i="12"/>
  <c r="C301" i="12"/>
  <c r="D300" i="12"/>
  <c r="C300" i="12"/>
  <c r="B300" i="12"/>
  <c r="D299" i="12"/>
  <c r="C299" i="12"/>
  <c r="B299" i="12"/>
  <c r="D297" i="12"/>
  <c r="B297" i="12" s="1"/>
  <c r="C297" i="12"/>
  <c r="D293" i="12"/>
  <c r="C293" i="12"/>
  <c r="B293" i="12" s="1"/>
  <c r="D292" i="12"/>
  <c r="B292" i="12" s="1"/>
  <c r="C292" i="12"/>
  <c r="D291" i="12"/>
  <c r="C291" i="12"/>
  <c r="B291" i="12" s="1"/>
  <c r="D290" i="12"/>
  <c r="C290" i="12"/>
  <c r="B290" i="12"/>
  <c r="D289" i="12"/>
  <c r="C289" i="12"/>
  <c r="B289" i="12" s="1"/>
  <c r="D288" i="12"/>
  <c r="C288" i="12"/>
  <c r="B288" i="12" s="1"/>
  <c r="D287" i="12"/>
  <c r="C287" i="12"/>
  <c r="B287" i="12"/>
  <c r="D286" i="12"/>
  <c r="C286" i="12"/>
  <c r="B286" i="12"/>
  <c r="D285" i="12"/>
  <c r="C285" i="12"/>
  <c r="D284" i="12"/>
  <c r="C284" i="12"/>
  <c r="B284" i="12"/>
  <c r="D283" i="12"/>
  <c r="C283" i="12"/>
  <c r="B283" i="12"/>
  <c r="D282" i="12"/>
  <c r="B282" i="12" s="1"/>
  <c r="C282" i="12"/>
  <c r="D281" i="12"/>
  <c r="C281" i="12"/>
  <c r="B281" i="12" s="1"/>
  <c r="D280" i="12"/>
  <c r="C280" i="12"/>
  <c r="B280" i="12"/>
  <c r="D279" i="12"/>
  <c r="C279" i="12"/>
  <c r="B279" i="12"/>
  <c r="D278" i="12"/>
  <c r="B278" i="12" s="1"/>
  <c r="C278" i="12"/>
  <c r="D277" i="12"/>
  <c r="C277" i="12"/>
  <c r="B277" i="12" s="1"/>
  <c r="D276" i="12"/>
  <c r="B276" i="12" s="1"/>
  <c r="C276" i="12"/>
  <c r="D274" i="12"/>
  <c r="C274" i="12"/>
  <c r="B274" i="12" s="1"/>
  <c r="B269" i="12"/>
  <c r="B226" i="12"/>
  <c r="B219" i="12"/>
  <c r="AR211" i="12"/>
  <c r="AQ211" i="12"/>
  <c r="AP211" i="12"/>
  <c r="AO211" i="12"/>
  <c r="AN211" i="12"/>
  <c r="AM211" i="12"/>
  <c r="AL211" i="12"/>
  <c r="AK211" i="12"/>
  <c r="AJ211" i="12"/>
  <c r="AI211" i="12"/>
  <c r="AH211" i="12"/>
  <c r="AG211" i="12"/>
  <c r="AF211" i="12"/>
  <c r="AE211" i="12"/>
  <c r="AD211" i="12"/>
  <c r="AC211" i="12"/>
  <c r="AB211" i="12"/>
  <c r="AA211" i="12"/>
  <c r="Z211" i="12"/>
  <c r="Y211" i="12"/>
  <c r="X211" i="12"/>
  <c r="W211" i="12"/>
  <c r="V211" i="12"/>
  <c r="U211" i="12"/>
  <c r="T211" i="12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CH210" i="12"/>
  <c r="CB210" i="12" s="1"/>
  <c r="D210" i="12"/>
  <c r="C210" i="12"/>
  <c r="B210" i="12" s="1"/>
  <c r="CG210" i="12" s="1"/>
  <c r="CA210" i="12" s="1"/>
  <c r="AS210" i="12" s="1"/>
  <c r="CB209" i="12"/>
  <c r="D209" i="12"/>
  <c r="C209" i="12"/>
  <c r="B209" i="12" s="1"/>
  <c r="CH209" i="12" s="1"/>
  <c r="CH208" i="12"/>
  <c r="CB208" i="12" s="1"/>
  <c r="D208" i="12"/>
  <c r="C208" i="12"/>
  <c r="B208" i="12" s="1"/>
  <c r="CG208" i="12" s="1"/>
  <c r="CA208" i="12" s="1"/>
  <c r="AS208" i="12" s="1"/>
  <c r="CB207" i="12"/>
  <c r="D207" i="12"/>
  <c r="C207" i="12"/>
  <c r="B207" i="12" s="1"/>
  <c r="CH207" i="12" s="1"/>
  <c r="CH206" i="12"/>
  <c r="CB206" i="12" s="1"/>
  <c r="D206" i="12"/>
  <c r="C206" i="12"/>
  <c r="B206" i="12" s="1"/>
  <c r="CG206" i="12" s="1"/>
  <c r="CA206" i="12" s="1"/>
  <c r="AS206" i="12" s="1"/>
  <c r="D205" i="12"/>
  <c r="D211" i="12" s="1"/>
  <c r="C205" i="12"/>
  <c r="B205" i="12" s="1"/>
  <c r="D200" i="12"/>
  <c r="C200" i="12"/>
  <c r="D199" i="12"/>
  <c r="C199" i="12"/>
  <c r="B199" i="12"/>
  <c r="D198" i="12"/>
  <c r="C198" i="12"/>
  <c r="B198" i="12"/>
  <c r="D197" i="12"/>
  <c r="D195" i="12" s="1"/>
  <c r="C197" i="12"/>
  <c r="D196" i="12"/>
  <c r="C196" i="12"/>
  <c r="C195" i="12" s="1"/>
  <c r="B196" i="12"/>
  <c r="AS195" i="12"/>
  <c r="AR195" i="12"/>
  <c r="AQ195" i="12"/>
  <c r="AP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4" i="12"/>
  <c r="B194" i="12" s="1"/>
  <c r="CG194" i="12" s="1"/>
  <c r="CA194" i="12" s="1"/>
  <c r="AT194" i="12" s="1"/>
  <c r="C194" i="12"/>
  <c r="D193" i="12"/>
  <c r="B193" i="12" s="1"/>
  <c r="CG193" i="12" s="1"/>
  <c r="CA193" i="12" s="1"/>
  <c r="AT193" i="12" s="1"/>
  <c r="C193" i="12"/>
  <c r="D192" i="12"/>
  <c r="C192" i="12"/>
  <c r="B192" i="12"/>
  <c r="CG192" i="12" s="1"/>
  <c r="CA192" i="12" s="1"/>
  <c r="AT192" i="12" s="1"/>
  <c r="D191" i="12"/>
  <c r="C191" i="12"/>
  <c r="B191" i="12" s="1"/>
  <c r="CG191" i="12" s="1"/>
  <c r="CA191" i="12" s="1"/>
  <c r="AT191" i="12" s="1"/>
  <c r="D190" i="12"/>
  <c r="B190" i="12" s="1"/>
  <c r="CG190" i="12" s="1"/>
  <c r="CA190" i="12" s="1"/>
  <c r="AT190" i="12" s="1"/>
  <c r="C190" i="12"/>
  <c r="CA189" i="12"/>
  <c r="AT189" i="12" s="1"/>
  <c r="D189" i="12"/>
  <c r="B189" i="12" s="1"/>
  <c r="CG189" i="12" s="1"/>
  <c r="C189" i="12"/>
  <c r="D188" i="12"/>
  <c r="C188" i="12"/>
  <c r="B188" i="12"/>
  <c r="CG188" i="12" s="1"/>
  <c r="CA188" i="12" s="1"/>
  <c r="AT188" i="12" s="1"/>
  <c r="CG187" i="12"/>
  <c r="CA187" i="12" s="1"/>
  <c r="AT187" i="12" s="1"/>
  <c r="D187" i="12"/>
  <c r="C187" i="12"/>
  <c r="B187" i="12"/>
  <c r="D186" i="12"/>
  <c r="B186" i="12" s="1"/>
  <c r="CG186" i="12" s="1"/>
  <c r="CA186" i="12" s="1"/>
  <c r="AT186" i="12" s="1"/>
  <c r="C186" i="12"/>
  <c r="D185" i="12"/>
  <c r="B185" i="12" s="1"/>
  <c r="CG185" i="12" s="1"/>
  <c r="CA185" i="12" s="1"/>
  <c r="AT185" i="12" s="1"/>
  <c r="C185" i="12"/>
  <c r="D184" i="12"/>
  <c r="C184" i="12"/>
  <c r="B184" i="12"/>
  <c r="CG184" i="12" s="1"/>
  <c r="CA184" i="12" s="1"/>
  <c r="AT184" i="12" s="1"/>
  <c r="D183" i="12"/>
  <c r="C183" i="12"/>
  <c r="B183" i="12" s="1"/>
  <c r="CG183" i="12" s="1"/>
  <c r="CA183" i="12" s="1"/>
  <c r="AT183" i="12" s="1"/>
  <c r="D182" i="12"/>
  <c r="B182" i="12" s="1"/>
  <c r="CG182" i="12" s="1"/>
  <c r="CA182" i="12" s="1"/>
  <c r="AT182" i="12" s="1"/>
  <c r="C182" i="12"/>
  <c r="CA181" i="12"/>
  <c r="AT181" i="12" s="1"/>
  <c r="D181" i="12"/>
  <c r="C181" i="12"/>
  <c r="B181" i="12"/>
  <c r="CG181" i="12" s="1"/>
  <c r="D180" i="12"/>
  <c r="C180" i="12"/>
  <c r="B180" i="12"/>
  <c r="CG180" i="12" s="1"/>
  <c r="CA180" i="12" s="1"/>
  <c r="AT180" i="12" s="1"/>
  <c r="D179" i="12"/>
  <c r="C179" i="12"/>
  <c r="B179" i="12"/>
  <c r="CG179" i="12" s="1"/>
  <c r="CA179" i="12" s="1"/>
  <c r="AT179" i="12" s="1"/>
  <c r="D178" i="12"/>
  <c r="B178" i="12" s="1"/>
  <c r="CG178" i="12" s="1"/>
  <c r="CA178" i="12" s="1"/>
  <c r="AT178" i="12" s="1"/>
  <c r="C178" i="12"/>
  <c r="D177" i="12"/>
  <c r="C177" i="12"/>
  <c r="B177" i="12"/>
  <c r="CG177" i="12" s="1"/>
  <c r="CA177" i="12" s="1"/>
  <c r="AT177" i="12" s="1"/>
  <c r="D176" i="12"/>
  <c r="C176" i="12"/>
  <c r="B176" i="12"/>
  <c r="CG176" i="12" s="1"/>
  <c r="CA176" i="12" s="1"/>
  <c r="AT176" i="12" s="1"/>
  <c r="D175" i="12"/>
  <c r="C175" i="12"/>
  <c r="B175" i="12" s="1"/>
  <c r="CG175" i="12" s="1"/>
  <c r="CA175" i="12" s="1"/>
  <c r="AT175" i="12" s="1"/>
  <c r="D174" i="12"/>
  <c r="B174" i="12" s="1"/>
  <c r="CG174" i="12" s="1"/>
  <c r="CA174" i="12" s="1"/>
  <c r="AT174" i="12" s="1"/>
  <c r="C174" i="12"/>
  <c r="D173" i="12"/>
  <c r="B173" i="12" s="1"/>
  <c r="CG173" i="12" s="1"/>
  <c r="CA173" i="12" s="1"/>
  <c r="AT173" i="12" s="1"/>
  <c r="C173" i="12"/>
  <c r="D172" i="12"/>
  <c r="C172" i="12"/>
  <c r="B172" i="12"/>
  <c r="CG172" i="12" s="1"/>
  <c r="CA172" i="12" s="1"/>
  <c r="AT172" i="12" s="1"/>
  <c r="D171" i="12"/>
  <c r="B171" i="12" s="1"/>
  <c r="CG171" i="12" s="1"/>
  <c r="CA171" i="12" s="1"/>
  <c r="AT171" i="12" s="1"/>
  <c r="C171" i="12"/>
  <c r="D170" i="12"/>
  <c r="B170" i="12" s="1"/>
  <c r="CG170" i="12" s="1"/>
  <c r="CA170" i="12" s="1"/>
  <c r="AT170" i="12" s="1"/>
  <c r="C170" i="12"/>
  <c r="B144" i="12"/>
  <c r="CG144" i="12" s="1"/>
  <c r="CA144" i="12" s="1"/>
  <c r="M144" i="12" s="1"/>
  <c r="B143" i="12"/>
  <c r="CG143" i="12" s="1"/>
  <c r="CA143" i="12" s="1"/>
  <c r="M143" i="12" s="1"/>
  <c r="B142" i="12"/>
  <c r="CG142" i="12" s="1"/>
  <c r="CA142" i="12" s="1"/>
  <c r="M142" i="12" s="1"/>
  <c r="D138" i="12"/>
  <c r="D137" i="12"/>
  <c r="C133" i="12"/>
  <c r="C132" i="12"/>
  <c r="F128" i="12"/>
  <c r="E128" i="12"/>
  <c r="D128" i="12"/>
  <c r="C128" i="12"/>
  <c r="B128" i="12"/>
  <c r="F120" i="12"/>
  <c r="E120" i="12"/>
  <c r="D120" i="12"/>
  <c r="C120" i="12"/>
  <c r="B120" i="12"/>
  <c r="F112" i="12"/>
  <c r="E112" i="12"/>
  <c r="D112" i="12"/>
  <c r="C112" i="12"/>
  <c r="B112" i="12"/>
  <c r="G80" i="12"/>
  <c r="F80" i="12"/>
  <c r="E80" i="12"/>
  <c r="D80" i="12"/>
  <c r="C80" i="12"/>
  <c r="B79" i="12"/>
  <c r="B78" i="12"/>
  <c r="B77" i="12"/>
  <c r="B76" i="12"/>
  <c r="B80" i="12" s="1"/>
  <c r="G73" i="12"/>
  <c r="F73" i="12"/>
  <c r="E73" i="12"/>
  <c r="D73" i="12"/>
  <c r="C73" i="12"/>
  <c r="B72" i="12"/>
  <c r="B71" i="12"/>
  <c r="B70" i="12"/>
  <c r="B69" i="12"/>
  <c r="AV66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5" i="12"/>
  <c r="C65" i="12"/>
  <c r="CH64" i="12"/>
  <c r="CG64" i="12"/>
  <c r="D64" i="12"/>
  <c r="B64" i="12" s="1"/>
  <c r="C64" i="12"/>
  <c r="CI63" i="12"/>
  <c r="CC63" i="12"/>
  <c r="CA63" i="12"/>
  <c r="D63" i="12"/>
  <c r="C63" i="12"/>
  <c r="B63" i="12" s="1"/>
  <c r="CC62" i="12"/>
  <c r="D62" i="12"/>
  <c r="C62" i="12"/>
  <c r="B62" i="12"/>
  <c r="D61" i="12"/>
  <c r="C61" i="12"/>
  <c r="B61" i="12" s="1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CL31" i="12"/>
  <c r="CK31" i="12"/>
  <c r="CE31" i="12" s="1"/>
  <c r="CJ31" i="12"/>
  <c r="CD31" i="12" s="1"/>
  <c r="CI31" i="12"/>
  <c r="CH31" i="12"/>
  <c r="CG31" i="12"/>
  <c r="CF31" i="12"/>
  <c r="CC31" i="12"/>
  <c r="CB31" i="12"/>
  <c r="CA31" i="12"/>
  <c r="D31" i="12"/>
  <c r="D26" i="12"/>
  <c r="B26" i="12" s="1"/>
  <c r="CG26" i="12" s="1"/>
  <c r="CA26" i="12" s="1"/>
  <c r="AV26" i="12" s="1"/>
  <c r="C26" i="12"/>
  <c r="D25" i="12"/>
  <c r="C25" i="12"/>
  <c r="B25" i="12"/>
  <c r="CG25" i="12" s="1"/>
  <c r="CA25" i="12" s="1"/>
  <c r="AV25" i="12" s="1"/>
  <c r="CG24" i="12"/>
  <c r="CA24" i="12" s="1"/>
  <c r="AV24" i="12" s="1"/>
  <c r="D24" i="12"/>
  <c r="C24" i="12"/>
  <c r="B24" i="12"/>
  <c r="AV23" i="12"/>
  <c r="D23" i="12"/>
  <c r="B23" i="12" s="1"/>
  <c r="CG23" i="12" s="1"/>
  <c r="CA23" i="12" s="1"/>
  <c r="C23" i="12"/>
  <c r="D22" i="12"/>
  <c r="C22" i="12"/>
  <c r="B22" i="12"/>
  <c r="CG22" i="12" s="1"/>
  <c r="CA22" i="12" s="1"/>
  <c r="AV22" i="12" s="1"/>
  <c r="AU21" i="12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D20" i="12"/>
  <c r="C20" i="12"/>
  <c r="B20" i="12"/>
  <c r="CG20" i="12" s="1"/>
  <c r="CA20" i="12" s="1"/>
  <c r="AV20" i="12" s="1"/>
  <c r="D19" i="12"/>
  <c r="B19" i="12" s="1"/>
  <c r="CG19" i="12" s="1"/>
  <c r="CA19" i="12" s="1"/>
  <c r="AV19" i="12" s="1"/>
  <c r="C19" i="12"/>
  <c r="D18" i="12"/>
  <c r="C18" i="12"/>
  <c r="B18" i="12"/>
  <c r="CG18" i="12" s="1"/>
  <c r="CA18" i="12" s="1"/>
  <c r="AV18" i="12" s="1"/>
  <c r="D17" i="12"/>
  <c r="C17" i="12"/>
  <c r="B17" i="12"/>
  <c r="CG17" i="12" s="1"/>
  <c r="CA17" i="12" s="1"/>
  <c r="AV17" i="12" s="1"/>
  <c r="D16" i="12"/>
  <c r="C16" i="12"/>
  <c r="B16" i="12" s="1"/>
  <c r="CG16" i="12" s="1"/>
  <c r="CA16" i="12" s="1"/>
  <c r="AV16" i="12" s="1"/>
  <c r="D15" i="12"/>
  <c r="B15" i="12" s="1"/>
  <c r="CG15" i="12" s="1"/>
  <c r="CA15" i="12" s="1"/>
  <c r="AV15" i="12" s="1"/>
  <c r="C15" i="12"/>
  <c r="D14" i="12"/>
  <c r="B14" i="12" s="1"/>
  <c r="CG14" i="12" s="1"/>
  <c r="CA14" i="12" s="1"/>
  <c r="AV14" i="12" s="1"/>
  <c r="C14" i="12"/>
  <c r="D13" i="12"/>
  <c r="C13" i="12"/>
  <c r="B13" i="12"/>
  <c r="A5" i="12"/>
  <c r="A4" i="12"/>
  <c r="A3" i="12"/>
  <c r="A2" i="12"/>
  <c r="CI61" i="12" l="1"/>
  <c r="CB61" i="12"/>
  <c r="CH61" i="12"/>
  <c r="CG61" i="12"/>
  <c r="D66" i="12"/>
  <c r="CH62" i="12"/>
  <c r="CA62" i="12"/>
  <c r="CB62" i="12"/>
  <c r="CG62" i="12"/>
  <c r="C66" i="12"/>
  <c r="CG13" i="12"/>
  <c r="CA61" i="12"/>
  <c r="CI62" i="12"/>
  <c r="CC64" i="12"/>
  <c r="CB64" i="12"/>
  <c r="CI64" i="12"/>
  <c r="B73" i="12"/>
  <c r="CM31" i="12"/>
  <c r="CU31" i="12" s="1"/>
  <c r="AV31" i="12" s="1"/>
  <c r="CC61" i="12"/>
  <c r="CG63" i="12"/>
  <c r="CB63" i="12"/>
  <c r="CH63" i="12"/>
  <c r="CA64" i="12"/>
  <c r="B200" i="12"/>
  <c r="B211" i="12"/>
  <c r="CG205" i="12"/>
  <c r="CA205" i="12" s="1"/>
  <c r="AS205" i="12" s="1"/>
  <c r="CG207" i="12"/>
  <c r="CA207" i="12" s="1"/>
  <c r="AS207" i="12" s="1"/>
  <c r="CG209" i="12"/>
  <c r="CA209" i="12" s="1"/>
  <c r="AS209" i="12" s="1"/>
  <c r="C211" i="12"/>
  <c r="C21" i="12"/>
  <c r="B21" i="12" s="1"/>
  <c r="B65" i="12"/>
  <c r="B197" i="12"/>
  <c r="B195" i="12" s="1"/>
  <c r="CH205" i="12"/>
  <c r="CB205" i="12" s="1"/>
  <c r="B285" i="12"/>
  <c r="B301" i="12"/>
  <c r="B309" i="12"/>
  <c r="B317" i="12"/>
  <c r="D319" i="11"/>
  <c r="C319" i="11"/>
  <c r="B319" i="11"/>
  <c r="D318" i="11"/>
  <c r="C318" i="11"/>
  <c r="B318" i="11"/>
  <c r="D317" i="11"/>
  <c r="C317" i="11"/>
  <c r="D316" i="11"/>
  <c r="C316" i="11"/>
  <c r="B316" i="11" s="1"/>
  <c r="D315" i="11"/>
  <c r="C315" i="11"/>
  <c r="B315" i="11"/>
  <c r="D314" i="11"/>
  <c r="C314" i="11"/>
  <c r="B314" i="11"/>
  <c r="D313" i="11"/>
  <c r="C313" i="11"/>
  <c r="D312" i="11"/>
  <c r="C312" i="11"/>
  <c r="B312" i="11" s="1"/>
  <c r="D311" i="11"/>
  <c r="C311" i="11"/>
  <c r="B311" i="11"/>
  <c r="D310" i="11"/>
  <c r="C310" i="11"/>
  <c r="B310" i="11"/>
  <c r="D309" i="11"/>
  <c r="C309" i="11"/>
  <c r="D308" i="11"/>
  <c r="C308" i="11"/>
  <c r="B308" i="11" s="1"/>
  <c r="D307" i="11"/>
  <c r="C307" i="11"/>
  <c r="B307" i="11"/>
  <c r="D306" i="11"/>
  <c r="C306" i="11"/>
  <c r="B306" i="11"/>
  <c r="D305" i="11"/>
  <c r="C305" i="11"/>
  <c r="D304" i="11"/>
  <c r="C304" i="11"/>
  <c r="B304" i="11" s="1"/>
  <c r="D303" i="11"/>
  <c r="C303" i="11"/>
  <c r="B303" i="11"/>
  <c r="D302" i="11"/>
  <c r="C302" i="11"/>
  <c r="B302" i="11"/>
  <c r="D301" i="11"/>
  <c r="C301" i="11"/>
  <c r="D300" i="11"/>
  <c r="C300" i="11"/>
  <c r="B300" i="11" s="1"/>
  <c r="D299" i="11"/>
  <c r="C299" i="11"/>
  <c r="B299" i="11"/>
  <c r="D297" i="11"/>
  <c r="C297" i="11"/>
  <c r="B297" i="11"/>
  <c r="D293" i="11"/>
  <c r="C293" i="11"/>
  <c r="D292" i="11"/>
  <c r="C292" i="11"/>
  <c r="B292" i="11" s="1"/>
  <c r="D291" i="11"/>
  <c r="C291" i="11"/>
  <c r="B291" i="11"/>
  <c r="D290" i="11"/>
  <c r="C290" i="11"/>
  <c r="B290" i="11"/>
  <c r="D289" i="11"/>
  <c r="C289" i="11"/>
  <c r="D288" i="11"/>
  <c r="C288" i="11"/>
  <c r="B288" i="11" s="1"/>
  <c r="D287" i="11"/>
  <c r="C287" i="11"/>
  <c r="B287" i="11"/>
  <c r="D286" i="11"/>
  <c r="C286" i="11"/>
  <c r="B286" i="11"/>
  <c r="D285" i="11"/>
  <c r="C285" i="11"/>
  <c r="D284" i="11"/>
  <c r="C284" i="11"/>
  <c r="B284" i="11" s="1"/>
  <c r="D283" i="11"/>
  <c r="C283" i="11"/>
  <c r="B283" i="11"/>
  <c r="D282" i="11"/>
  <c r="C282" i="11"/>
  <c r="B282" i="11"/>
  <c r="D281" i="11"/>
  <c r="C281" i="11"/>
  <c r="D280" i="11"/>
  <c r="C280" i="11"/>
  <c r="B280" i="11" s="1"/>
  <c r="D279" i="11"/>
  <c r="C279" i="11"/>
  <c r="B279" i="11"/>
  <c r="D278" i="11"/>
  <c r="C278" i="11"/>
  <c r="B278" i="11"/>
  <c r="D277" i="11"/>
  <c r="C277" i="11"/>
  <c r="D276" i="11"/>
  <c r="C276" i="11"/>
  <c r="B276" i="11" s="1"/>
  <c r="D274" i="11"/>
  <c r="C274" i="11"/>
  <c r="B274" i="11"/>
  <c r="B269" i="11"/>
  <c r="B226" i="11"/>
  <c r="B219" i="11"/>
  <c r="AR211" i="11"/>
  <c r="AQ211" i="11"/>
  <c r="AP211" i="11"/>
  <c r="AO211" i="11"/>
  <c r="AN211" i="11"/>
  <c r="AM211" i="11"/>
  <c r="AL211" i="11"/>
  <c r="AK211" i="11"/>
  <c r="AJ211" i="11"/>
  <c r="AI211" i="11"/>
  <c r="AH211" i="11"/>
  <c r="AG211" i="11"/>
  <c r="AF211" i="11"/>
  <c r="AE211" i="11"/>
  <c r="AD211" i="11"/>
  <c r="AC211" i="11"/>
  <c r="AB211" i="11"/>
  <c r="AA211" i="11"/>
  <c r="Z211" i="11"/>
  <c r="Y211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0" i="11"/>
  <c r="C210" i="11"/>
  <c r="CG209" i="11"/>
  <c r="CA209" i="11" s="1"/>
  <c r="AS209" i="11" s="1"/>
  <c r="D209" i="11"/>
  <c r="C209" i="11"/>
  <c r="B209" i="11" s="1"/>
  <c r="CH209" i="11" s="1"/>
  <c r="CB209" i="11" s="1"/>
  <c r="D208" i="11"/>
  <c r="D211" i="11" s="1"/>
  <c r="C208" i="11"/>
  <c r="D207" i="11"/>
  <c r="C207" i="11"/>
  <c r="B207" i="11" s="1"/>
  <c r="CH207" i="11" s="1"/>
  <c r="CB207" i="11" s="1"/>
  <c r="D206" i="11"/>
  <c r="C206" i="11"/>
  <c r="D205" i="11"/>
  <c r="C205" i="11"/>
  <c r="C211" i="11" s="1"/>
  <c r="D200" i="11"/>
  <c r="C200" i="11"/>
  <c r="B200" i="11" s="1"/>
  <c r="D199" i="11"/>
  <c r="C199" i="11"/>
  <c r="B199" i="11"/>
  <c r="D198" i="11"/>
  <c r="C198" i="11"/>
  <c r="B198" i="11"/>
  <c r="D197" i="11"/>
  <c r="D195" i="11" s="1"/>
  <c r="C197" i="11"/>
  <c r="B197" i="11" s="1"/>
  <c r="D196" i="11"/>
  <c r="C196" i="11"/>
  <c r="B196" i="11" s="1"/>
  <c r="AS195" i="11"/>
  <c r="AR195" i="11"/>
  <c r="AQ195" i="11"/>
  <c r="AP195" i="11"/>
  <c r="AO195" i="11"/>
  <c r="AN195" i="11"/>
  <c r="AM195" i="11"/>
  <c r="AL195" i="11"/>
  <c r="AK195" i="11"/>
  <c r="AJ195" i="11"/>
  <c r="AI195" i="11"/>
  <c r="AH195" i="11"/>
  <c r="AG195" i="11"/>
  <c r="AF195" i="11"/>
  <c r="AE195" i="11"/>
  <c r="AD195" i="11"/>
  <c r="AC195" i="11"/>
  <c r="AB195" i="11"/>
  <c r="AA195" i="11"/>
  <c r="Z195" i="11"/>
  <c r="Y195" i="11"/>
  <c r="X195" i="11"/>
  <c r="W195" i="11"/>
  <c r="V195" i="11"/>
  <c r="U195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C195" i="11"/>
  <c r="D194" i="11"/>
  <c r="C194" i="11"/>
  <c r="B194" i="11"/>
  <c r="CG194" i="11" s="1"/>
  <c r="CA194" i="11" s="1"/>
  <c r="AT194" i="11" s="1"/>
  <c r="D193" i="11"/>
  <c r="C193" i="11"/>
  <c r="D192" i="11"/>
  <c r="C192" i="11"/>
  <c r="B192" i="11"/>
  <c r="CG192" i="11" s="1"/>
  <c r="CA192" i="11" s="1"/>
  <c r="AT192" i="11" s="1"/>
  <c r="D191" i="11"/>
  <c r="C191" i="11"/>
  <c r="D190" i="11"/>
  <c r="C190" i="11"/>
  <c r="B190" i="11"/>
  <c r="CG190" i="11" s="1"/>
  <c r="CA190" i="11" s="1"/>
  <c r="AT190" i="11" s="1"/>
  <c r="D189" i="11"/>
  <c r="C189" i="11"/>
  <c r="D188" i="11"/>
  <c r="C188" i="11"/>
  <c r="B188" i="11"/>
  <c r="CG188" i="11" s="1"/>
  <c r="CA188" i="11" s="1"/>
  <c r="AT188" i="11" s="1"/>
  <c r="D187" i="11"/>
  <c r="C187" i="11"/>
  <c r="D186" i="11"/>
  <c r="C186" i="11"/>
  <c r="B186" i="11"/>
  <c r="CG186" i="11" s="1"/>
  <c r="CA186" i="11" s="1"/>
  <c r="AT186" i="11" s="1"/>
  <c r="D185" i="11"/>
  <c r="C185" i="11"/>
  <c r="D184" i="11"/>
  <c r="C184" i="11"/>
  <c r="B184" i="11"/>
  <c r="CG184" i="11" s="1"/>
  <c r="CA184" i="11" s="1"/>
  <c r="AT184" i="11" s="1"/>
  <c r="D183" i="11"/>
  <c r="C183" i="11"/>
  <c r="D182" i="11"/>
  <c r="C182" i="11"/>
  <c r="B182" i="11"/>
  <c r="CG182" i="11" s="1"/>
  <c r="CA182" i="11" s="1"/>
  <c r="AT182" i="11" s="1"/>
  <c r="D181" i="11"/>
  <c r="C181" i="11"/>
  <c r="D180" i="11"/>
  <c r="C180" i="11"/>
  <c r="B180" i="11"/>
  <c r="CG180" i="11" s="1"/>
  <c r="CA180" i="11" s="1"/>
  <c r="AT180" i="11" s="1"/>
  <c r="D179" i="11"/>
  <c r="C179" i="11"/>
  <c r="D178" i="11"/>
  <c r="C178" i="11"/>
  <c r="B178" i="11"/>
  <c r="CG178" i="11" s="1"/>
  <c r="CA178" i="11" s="1"/>
  <c r="AT178" i="11" s="1"/>
  <c r="D177" i="11"/>
  <c r="C177" i="11"/>
  <c r="D176" i="11"/>
  <c r="C176" i="11"/>
  <c r="B176" i="11"/>
  <c r="CG176" i="11" s="1"/>
  <c r="CA176" i="11" s="1"/>
  <c r="AT176" i="11" s="1"/>
  <c r="D175" i="11"/>
  <c r="C175" i="11"/>
  <c r="D174" i="11"/>
  <c r="C174" i="11"/>
  <c r="B174" i="11"/>
  <c r="CG174" i="11" s="1"/>
  <c r="CA174" i="11" s="1"/>
  <c r="AT174" i="11" s="1"/>
  <c r="D173" i="11"/>
  <c r="C173" i="11"/>
  <c r="D172" i="11"/>
  <c r="C172" i="11"/>
  <c r="B172" i="11"/>
  <c r="CG172" i="11" s="1"/>
  <c r="CA172" i="11" s="1"/>
  <c r="AT172" i="11" s="1"/>
  <c r="D171" i="11"/>
  <c r="C171" i="11"/>
  <c r="D170" i="11"/>
  <c r="C170" i="11"/>
  <c r="B170" i="11"/>
  <c r="CG170" i="11" s="1"/>
  <c r="CA170" i="11" s="1"/>
  <c r="AT170" i="11" s="1"/>
  <c r="B144" i="11"/>
  <c r="CG144" i="11" s="1"/>
  <c r="CA144" i="11" s="1"/>
  <c r="M144" i="11" s="1"/>
  <c r="B143" i="11"/>
  <c r="CG143" i="11" s="1"/>
  <c r="CA143" i="11" s="1"/>
  <c r="M143" i="11" s="1"/>
  <c r="B142" i="11"/>
  <c r="CG142" i="11" s="1"/>
  <c r="CA142" i="11" s="1"/>
  <c r="M142" i="11" s="1"/>
  <c r="D138" i="11"/>
  <c r="D137" i="11"/>
  <c r="C133" i="11"/>
  <c r="C132" i="11"/>
  <c r="F128" i="11"/>
  <c r="E128" i="11"/>
  <c r="D128" i="11"/>
  <c r="C128" i="11"/>
  <c r="B128" i="11"/>
  <c r="F120" i="11"/>
  <c r="E120" i="11"/>
  <c r="D120" i="11"/>
  <c r="C120" i="11"/>
  <c r="B120" i="11"/>
  <c r="F112" i="11"/>
  <c r="E112" i="11"/>
  <c r="D112" i="11"/>
  <c r="C112" i="11"/>
  <c r="B112" i="11"/>
  <c r="G80" i="11"/>
  <c r="F80" i="11"/>
  <c r="E80" i="11"/>
  <c r="D80" i="11"/>
  <c r="C80" i="11"/>
  <c r="B79" i="11"/>
  <c r="B78" i="11"/>
  <c r="B77" i="11"/>
  <c r="B76" i="11"/>
  <c r="B80" i="11" s="1"/>
  <c r="G73" i="11"/>
  <c r="F73" i="11"/>
  <c r="E73" i="11"/>
  <c r="D73" i="11"/>
  <c r="C73" i="11"/>
  <c r="B72" i="11"/>
  <c r="B71" i="11"/>
  <c r="B70" i="11"/>
  <c r="B69" i="11"/>
  <c r="B73" i="11" s="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5" i="11"/>
  <c r="C65" i="11"/>
  <c r="CI64" i="11"/>
  <c r="D64" i="11"/>
  <c r="C64" i="11"/>
  <c r="B64" i="11"/>
  <c r="CA64" i="11" s="1"/>
  <c r="D63" i="11"/>
  <c r="C63" i="11"/>
  <c r="B63" i="11"/>
  <c r="D62" i="11"/>
  <c r="C62" i="11"/>
  <c r="B62" i="11" s="1"/>
  <c r="D61" i="11"/>
  <c r="D66" i="11" s="1"/>
  <c r="C61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CL31" i="11"/>
  <c r="CK31" i="11"/>
  <c r="CE31" i="11" s="1"/>
  <c r="CJ31" i="11"/>
  <c r="CD31" i="11" s="1"/>
  <c r="CI31" i="11"/>
  <c r="CH31" i="11"/>
  <c r="CF31" i="11"/>
  <c r="CC31" i="11"/>
  <c r="CB31" i="11"/>
  <c r="D31" i="11"/>
  <c r="D26" i="11"/>
  <c r="C26" i="11"/>
  <c r="B26" i="11" s="1"/>
  <c r="CG26" i="11" s="1"/>
  <c r="CA26" i="11" s="1"/>
  <c r="AV26" i="11" s="1"/>
  <c r="D25" i="11"/>
  <c r="C25" i="11"/>
  <c r="B25" i="11"/>
  <c r="CG25" i="11" s="1"/>
  <c r="CA25" i="11" s="1"/>
  <c r="AV25" i="11" s="1"/>
  <c r="D24" i="11"/>
  <c r="C24" i="11"/>
  <c r="B24" i="11" s="1"/>
  <c r="CG24" i="11" s="1"/>
  <c r="CA24" i="11" s="1"/>
  <c r="AV24" i="11" s="1"/>
  <c r="D23" i="11"/>
  <c r="C23" i="11"/>
  <c r="B23" i="11"/>
  <c r="CG23" i="11" s="1"/>
  <c r="CA23" i="11" s="1"/>
  <c r="AV23" i="11" s="1"/>
  <c r="D22" i="11"/>
  <c r="D21" i="11" s="1"/>
  <c r="C22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0" i="11"/>
  <c r="C20" i="11"/>
  <c r="D19" i="11"/>
  <c r="C19" i="11"/>
  <c r="B19" i="11"/>
  <c r="CG19" i="11" s="1"/>
  <c r="CA19" i="11" s="1"/>
  <c r="AV19" i="11" s="1"/>
  <c r="D18" i="11"/>
  <c r="C18" i="11"/>
  <c r="D17" i="11"/>
  <c r="C17" i="11"/>
  <c r="B17" i="11"/>
  <c r="CG17" i="11" s="1"/>
  <c r="CA17" i="11" s="1"/>
  <c r="AV17" i="11" s="1"/>
  <c r="D16" i="11"/>
  <c r="C16" i="11"/>
  <c r="D15" i="11"/>
  <c r="C15" i="11"/>
  <c r="B15" i="11"/>
  <c r="CG15" i="11" s="1"/>
  <c r="CA15" i="11" s="1"/>
  <c r="AV15" i="11" s="1"/>
  <c r="D14" i="11"/>
  <c r="C14" i="11"/>
  <c r="D13" i="11"/>
  <c r="C13" i="11"/>
  <c r="B13" i="11"/>
  <c r="A5" i="11"/>
  <c r="A4" i="11"/>
  <c r="A3" i="11"/>
  <c r="A2" i="11"/>
  <c r="CI65" i="12" l="1"/>
  <c r="CB65" i="12"/>
  <c r="CG65" i="12"/>
  <c r="CH65" i="12"/>
  <c r="CC65" i="12"/>
  <c r="CA65" i="12"/>
  <c r="B66" i="12"/>
  <c r="A326" i="12" s="1"/>
  <c r="B326" i="12"/>
  <c r="CA13" i="12"/>
  <c r="AV13" i="12" s="1"/>
  <c r="CG13" i="11"/>
  <c r="B22" i="11"/>
  <c r="CG22" i="11" s="1"/>
  <c r="CA22" i="11" s="1"/>
  <c r="AV22" i="11" s="1"/>
  <c r="C21" i="11"/>
  <c r="B21" i="11" s="1"/>
  <c r="CI62" i="11"/>
  <c r="CB62" i="11"/>
  <c r="CH62" i="11"/>
  <c r="CA62" i="11"/>
  <c r="CH63" i="11"/>
  <c r="CA63" i="11"/>
  <c r="CG63" i="11"/>
  <c r="CC63" i="11"/>
  <c r="B14" i="11"/>
  <c r="CG14" i="11" s="1"/>
  <c r="CA14" i="11" s="1"/>
  <c r="AV14" i="11" s="1"/>
  <c r="B16" i="11"/>
  <c r="CG16" i="11" s="1"/>
  <c r="CA16" i="11" s="1"/>
  <c r="AV16" i="11" s="1"/>
  <c r="B18" i="11"/>
  <c r="CG18" i="11" s="1"/>
  <c r="CA18" i="11" s="1"/>
  <c r="AV18" i="11" s="1"/>
  <c r="B20" i="11"/>
  <c r="CG20" i="11" s="1"/>
  <c r="CA20" i="11" s="1"/>
  <c r="AV20" i="11" s="1"/>
  <c r="CI63" i="11"/>
  <c r="B65" i="11"/>
  <c r="B171" i="11"/>
  <c r="CG171" i="11" s="1"/>
  <c r="CA171" i="11" s="1"/>
  <c r="AT171" i="11" s="1"/>
  <c r="B173" i="11"/>
  <c r="CG173" i="11" s="1"/>
  <c r="CA173" i="11" s="1"/>
  <c r="AT173" i="11" s="1"/>
  <c r="B175" i="11"/>
  <c r="CG175" i="11" s="1"/>
  <c r="CA175" i="11" s="1"/>
  <c r="AT175" i="11" s="1"/>
  <c r="B177" i="11"/>
  <c r="CG177" i="11" s="1"/>
  <c r="CA177" i="11" s="1"/>
  <c r="AT177" i="11" s="1"/>
  <c r="B179" i="11"/>
  <c r="CG179" i="11" s="1"/>
  <c r="CA179" i="11" s="1"/>
  <c r="AT179" i="11" s="1"/>
  <c r="B181" i="11"/>
  <c r="CG181" i="11" s="1"/>
  <c r="CA181" i="11" s="1"/>
  <c r="AT181" i="11" s="1"/>
  <c r="B183" i="11"/>
  <c r="CG183" i="11" s="1"/>
  <c r="CA183" i="11" s="1"/>
  <c r="AT183" i="11" s="1"/>
  <c r="B185" i="11"/>
  <c r="CG185" i="11" s="1"/>
  <c r="CA185" i="11" s="1"/>
  <c r="AT185" i="11" s="1"/>
  <c r="B187" i="11"/>
  <c r="CG187" i="11" s="1"/>
  <c r="CA187" i="11" s="1"/>
  <c r="AT187" i="11" s="1"/>
  <c r="B189" i="11"/>
  <c r="CG189" i="11" s="1"/>
  <c r="CA189" i="11" s="1"/>
  <c r="AT189" i="11" s="1"/>
  <c r="B191" i="11"/>
  <c r="CG191" i="11" s="1"/>
  <c r="CA191" i="11" s="1"/>
  <c r="AT191" i="11" s="1"/>
  <c r="B193" i="11"/>
  <c r="CG193" i="11" s="1"/>
  <c r="CA193" i="11" s="1"/>
  <c r="AT193" i="11" s="1"/>
  <c r="B206" i="11"/>
  <c r="B210" i="11"/>
  <c r="B277" i="11"/>
  <c r="B285" i="11"/>
  <c r="B293" i="11"/>
  <c r="B305" i="11"/>
  <c r="B313" i="11"/>
  <c r="CC62" i="11"/>
  <c r="CG64" i="11"/>
  <c r="CC64" i="11"/>
  <c r="CB64" i="11"/>
  <c r="C66" i="11"/>
  <c r="B195" i="11"/>
  <c r="CG207" i="11"/>
  <c r="CA207" i="11" s="1"/>
  <c r="AS207" i="11" s="1"/>
  <c r="CM31" i="11"/>
  <c r="CU31" i="11" s="1"/>
  <c r="CG31" i="11"/>
  <c r="CA31" i="11" s="1"/>
  <c r="AV31" i="11" s="1"/>
  <c r="B61" i="11"/>
  <c r="CG62" i="11"/>
  <c r="CB63" i="11"/>
  <c r="CH64" i="11"/>
  <c r="B208" i="11"/>
  <c r="B281" i="11"/>
  <c r="B289" i="11"/>
  <c r="B301" i="11"/>
  <c r="B309" i="11"/>
  <c r="B317" i="11"/>
  <c r="B205" i="11"/>
  <c r="D319" i="10"/>
  <c r="C319" i="10"/>
  <c r="B319" i="10" s="1"/>
  <c r="D318" i="10"/>
  <c r="C318" i="10"/>
  <c r="B318" i="10" s="1"/>
  <c r="D317" i="10"/>
  <c r="C317" i="10"/>
  <c r="B317" i="10"/>
  <c r="D316" i="10"/>
  <c r="C316" i="10"/>
  <c r="B316" i="10"/>
  <c r="D315" i="10"/>
  <c r="C315" i="10"/>
  <c r="B315" i="10" s="1"/>
  <c r="D314" i="10"/>
  <c r="C314" i="10"/>
  <c r="B314" i="10" s="1"/>
  <c r="D313" i="10"/>
  <c r="C313" i="10"/>
  <c r="B313" i="10"/>
  <c r="D312" i="10"/>
  <c r="C312" i="10"/>
  <c r="B312" i="10"/>
  <c r="D311" i="10"/>
  <c r="C311" i="10"/>
  <c r="B311" i="10" s="1"/>
  <c r="D310" i="10"/>
  <c r="C310" i="10"/>
  <c r="B310" i="10" s="1"/>
  <c r="D309" i="10"/>
  <c r="C309" i="10"/>
  <c r="B309" i="10"/>
  <c r="D308" i="10"/>
  <c r="C308" i="10"/>
  <c r="B308" i="10"/>
  <c r="D307" i="10"/>
  <c r="C307" i="10"/>
  <c r="B307" i="10" s="1"/>
  <c r="D306" i="10"/>
  <c r="C306" i="10"/>
  <c r="B306" i="10" s="1"/>
  <c r="D305" i="10"/>
  <c r="C305" i="10"/>
  <c r="B305" i="10"/>
  <c r="D304" i="10"/>
  <c r="C304" i="10"/>
  <c r="B304" i="10"/>
  <c r="D303" i="10"/>
  <c r="C303" i="10"/>
  <c r="B303" i="10" s="1"/>
  <c r="D302" i="10"/>
  <c r="C302" i="10"/>
  <c r="B302" i="10" s="1"/>
  <c r="D301" i="10"/>
  <c r="C301" i="10"/>
  <c r="B301" i="10"/>
  <c r="D300" i="10"/>
  <c r="C300" i="10"/>
  <c r="B300" i="10"/>
  <c r="D299" i="10"/>
  <c r="C299" i="10"/>
  <c r="B299" i="10" s="1"/>
  <c r="D297" i="10"/>
  <c r="C297" i="10"/>
  <c r="B297" i="10" s="1"/>
  <c r="D293" i="10"/>
  <c r="C293" i="10"/>
  <c r="B293" i="10"/>
  <c r="D292" i="10"/>
  <c r="C292" i="10"/>
  <c r="B292" i="10"/>
  <c r="D291" i="10"/>
  <c r="C291" i="10"/>
  <c r="B291" i="10" s="1"/>
  <c r="D290" i="10"/>
  <c r="C290" i="10"/>
  <c r="B290" i="10" s="1"/>
  <c r="D289" i="10"/>
  <c r="C289" i="10"/>
  <c r="B289" i="10"/>
  <c r="D288" i="10"/>
  <c r="C288" i="10"/>
  <c r="B288" i="10"/>
  <c r="D287" i="10"/>
  <c r="C287" i="10"/>
  <c r="B287" i="10" s="1"/>
  <c r="D286" i="10"/>
  <c r="C286" i="10"/>
  <c r="B286" i="10" s="1"/>
  <c r="D285" i="10"/>
  <c r="C285" i="10"/>
  <c r="B285" i="10"/>
  <c r="D284" i="10"/>
  <c r="C284" i="10"/>
  <c r="B284" i="10"/>
  <c r="D283" i="10"/>
  <c r="C283" i="10"/>
  <c r="B283" i="10" s="1"/>
  <c r="D282" i="10"/>
  <c r="C282" i="10"/>
  <c r="B282" i="10" s="1"/>
  <c r="D281" i="10"/>
  <c r="C281" i="10"/>
  <c r="B281" i="10"/>
  <c r="D280" i="10"/>
  <c r="C280" i="10"/>
  <c r="B280" i="10"/>
  <c r="D279" i="10"/>
  <c r="C279" i="10"/>
  <c r="B279" i="10" s="1"/>
  <c r="D278" i="10"/>
  <c r="C278" i="10"/>
  <c r="B278" i="10" s="1"/>
  <c r="D277" i="10"/>
  <c r="C277" i="10"/>
  <c r="B277" i="10"/>
  <c r="D276" i="10"/>
  <c r="C276" i="10"/>
  <c r="B276" i="10"/>
  <c r="D274" i="10"/>
  <c r="C274" i="10"/>
  <c r="B274" i="10" s="1"/>
  <c r="B269" i="10"/>
  <c r="B226" i="10"/>
  <c r="B219" i="10"/>
  <c r="AR211" i="10"/>
  <c r="AQ211" i="10"/>
  <c r="AP211" i="10"/>
  <c r="AO211" i="10"/>
  <c r="AN211" i="10"/>
  <c r="AM211" i="10"/>
  <c r="AL211" i="10"/>
  <c r="AK211" i="10"/>
  <c r="AJ211" i="10"/>
  <c r="AI211" i="10"/>
  <c r="AH211" i="10"/>
  <c r="AG211" i="10"/>
  <c r="AF211" i="10"/>
  <c r="AE211" i="10"/>
  <c r="AD211" i="10"/>
  <c r="AC211" i="10"/>
  <c r="AB211" i="10"/>
  <c r="AA211" i="10"/>
  <c r="Z211" i="10"/>
  <c r="Y211" i="10"/>
  <c r="X211" i="10"/>
  <c r="W211" i="10"/>
  <c r="V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0" i="10"/>
  <c r="C210" i="10"/>
  <c r="B210" i="10"/>
  <c r="D209" i="10"/>
  <c r="C209" i="10"/>
  <c r="B209" i="10"/>
  <c r="D208" i="10"/>
  <c r="C208" i="10"/>
  <c r="B208" i="10"/>
  <c r="D207" i="10"/>
  <c r="C207" i="10"/>
  <c r="B207" i="10"/>
  <c r="D206" i="10"/>
  <c r="C206" i="10"/>
  <c r="B206" i="10"/>
  <c r="D205" i="10"/>
  <c r="D211" i="10" s="1"/>
  <c r="C205" i="10"/>
  <c r="C211" i="10" s="1"/>
  <c r="B205" i="10"/>
  <c r="D200" i="10"/>
  <c r="C200" i="10"/>
  <c r="B200" i="10"/>
  <c r="D199" i="10"/>
  <c r="C199" i="10"/>
  <c r="B199" i="10" s="1"/>
  <c r="D198" i="10"/>
  <c r="D195" i="10" s="1"/>
  <c r="C198" i="10"/>
  <c r="B198" i="10" s="1"/>
  <c r="D197" i="10"/>
  <c r="C197" i="10"/>
  <c r="C195" i="10" s="1"/>
  <c r="B197" i="10"/>
  <c r="B195" i="10" s="1"/>
  <c r="D196" i="10"/>
  <c r="C196" i="10"/>
  <c r="B196" i="10"/>
  <c r="AS195" i="10"/>
  <c r="AR195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E195" i="10"/>
  <c r="AD195" i="10"/>
  <c r="AC195" i="10"/>
  <c r="AB195" i="10"/>
  <c r="AA195" i="10"/>
  <c r="Z195" i="10"/>
  <c r="Y195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4" i="10"/>
  <c r="C194" i="10"/>
  <c r="B194" i="10" s="1"/>
  <c r="CG194" i="10" s="1"/>
  <c r="CA194" i="10" s="1"/>
  <c r="AT194" i="10" s="1"/>
  <c r="AT193" i="10"/>
  <c r="D193" i="10"/>
  <c r="C193" i="10"/>
  <c r="B193" i="10"/>
  <c r="CG193" i="10" s="1"/>
  <c r="CA193" i="10" s="1"/>
  <c r="CG192" i="10"/>
  <c r="CA192" i="10" s="1"/>
  <c r="AT192" i="10" s="1"/>
  <c r="D192" i="10"/>
  <c r="C192" i="10"/>
  <c r="B192" i="10" s="1"/>
  <c r="AT191" i="10"/>
  <c r="D191" i="10"/>
  <c r="C191" i="10"/>
  <c r="B191" i="10"/>
  <c r="CG191" i="10" s="1"/>
  <c r="CA191" i="10" s="1"/>
  <c r="CG190" i="10"/>
  <c r="CA190" i="10" s="1"/>
  <c r="AT190" i="10" s="1"/>
  <c r="D190" i="10"/>
  <c r="C190" i="10"/>
  <c r="B190" i="10" s="1"/>
  <c r="AT189" i="10"/>
  <c r="D189" i="10"/>
  <c r="C189" i="10"/>
  <c r="B189" i="10"/>
  <c r="CG189" i="10" s="1"/>
  <c r="CA189" i="10" s="1"/>
  <c r="D188" i="10"/>
  <c r="C188" i="10"/>
  <c r="B188" i="10" s="1"/>
  <c r="CG188" i="10" s="1"/>
  <c r="CA188" i="10" s="1"/>
  <c r="AT188" i="10" s="1"/>
  <c r="D187" i="10"/>
  <c r="C187" i="10"/>
  <c r="B187" i="10"/>
  <c r="CG187" i="10" s="1"/>
  <c r="CA187" i="10" s="1"/>
  <c r="AT187" i="10" s="1"/>
  <c r="D186" i="10"/>
  <c r="C186" i="10"/>
  <c r="B186" i="10" s="1"/>
  <c r="CG186" i="10" s="1"/>
  <c r="CA186" i="10" s="1"/>
  <c r="AT186" i="10" s="1"/>
  <c r="AT185" i="10"/>
  <c r="D185" i="10"/>
  <c r="C185" i="10"/>
  <c r="B185" i="10"/>
  <c r="CG185" i="10" s="1"/>
  <c r="CA185" i="10" s="1"/>
  <c r="CG184" i="10"/>
  <c r="CA184" i="10" s="1"/>
  <c r="AT184" i="10" s="1"/>
  <c r="D184" i="10"/>
  <c r="C184" i="10"/>
  <c r="B184" i="10" s="1"/>
  <c r="AT183" i="10"/>
  <c r="D183" i="10"/>
  <c r="C183" i="10"/>
  <c r="B183" i="10"/>
  <c r="CG183" i="10" s="1"/>
  <c r="CA183" i="10" s="1"/>
  <c r="CG182" i="10"/>
  <c r="CA182" i="10" s="1"/>
  <c r="AT182" i="10" s="1"/>
  <c r="D182" i="10"/>
  <c r="C182" i="10"/>
  <c r="B182" i="10" s="1"/>
  <c r="AT181" i="10"/>
  <c r="D181" i="10"/>
  <c r="C181" i="10"/>
  <c r="B181" i="10"/>
  <c r="CG181" i="10" s="1"/>
  <c r="CA181" i="10" s="1"/>
  <c r="D180" i="10"/>
  <c r="C180" i="10"/>
  <c r="B180" i="10" s="1"/>
  <c r="CG180" i="10" s="1"/>
  <c r="CA180" i="10" s="1"/>
  <c r="AT180" i="10" s="1"/>
  <c r="D179" i="10"/>
  <c r="C179" i="10"/>
  <c r="B179" i="10"/>
  <c r="CG179" i="10" s="1"/>
  <c r="CA179" i="10" s="1"/>
  <c r="AT179" i="10" s="1"/>
  <c r="D178" i="10"/>
  <c r="C178" i="10"/>
  <c r="B178" i="10" s="1"/>
  <c r="CG178" i="10" s="1"/>
  <c r="CA178" i="10" s="1"/>
  <c r="AT178" i="10" s="1"/>
  <c r="AT177" i="10"/>
  <c r="D177" i="10"/>
  <c r="C177" i="10"/>
  <c r="B177" i="10"/>
  <c r="CG177" i="10" s="1"/>
  <c r="CA177" i="10" s="1"/>
  <c r="CG176" i="10"/>
  <c r="CA176" i="10" s="1"/>
  <c r="AT176" i="10" s="1"/>
  <c r="D176" i="10"/>
  <c r="C176" i="10"/>
  <c r="B176" i="10" s="1"/>
  <c r="AT175" i="10"/>
  <c r="D175" i="10"/>
  <c r="C175" i="10"/>
  <c r="B175" i="10"/>
  <c r="CG175" i="10" s="1"/>
  <c r="CA175" i="10" s="1"/>
  <c r="D174" i="10"/>
  <c r="C174" i="10"/>
  <c r="D173" i="10"/>
  <c r="C173" i="10"/>
  <c r="B173" i="10"/>
  <c r="CG173" i="10" s="1"/>
  <c r="CA173" i="10" s="1"/>
  <c r="AT173" i="10" s="1"/>
  <c r="D172" i="10"/>
  <c r="C172" i="10"/>
  <c r="D171" i="10"/>
  <c r="C171" i="10"/>
  <c r="B171" i="10"/>
  <c r="CG171" i="10" s="1"/>
  <c r="CA171" i="10" s="1"/>
  <c r="AT171" i="10" s="1"/>
  <c r="D170" i="10"/>
  <c r="C170" i="10"/>
  <c r="B144" i="10"/>
  <c r="CG144" i="10" s="1"/>
  <c r="CA144" i="10" s="1"/>
  <c r="M144" i="10" s="1"/>
  <c r="B143" i="10"/>
  <c r="CG143" i="10" s="1"/>
  <c r="CA143" i="10" s="1"/>
  <c r="M143" i="10" s="1"/>
  <c r="CA142" i="10"/>
  <c r="M142" i="10" s="1"/>
  <c r="B142" i="10"/>
  <c r="CG142" i="10" s="1"/>
  <c r="D138" i="10"/>
  <c r="D137" i="10"/>
  <c r="C133" i="10"/>
  <c r="C132" i="10"/>
  <c r="F128" i="10"/>
  <c r="E128" i="10"/>
  <c r="D128" i="10"/>
  <c r="C128" i="10"/>
  <c r="B128" i="10"/>
  <c r="F120" i="10"/>
  <c r="E120" i="10"/>
  <c r="D120" i="10"/>
  <c r="C120" i="10"/>
  <c r="B120" i="10"/>
  <c r="F112" i="10"/>
  <c r="E112" i="10"/>
  <c r="D112" i="10"/>
  <c r="C112" i="10"/>
  <c r="B112" i="10"/>
  <c r="G80" i="10"/>
  <c r="F80" i="10"/>
  <c r="E80" i="10"/>
  <c r="D80" i="10"/>
  <c r="C80" i="10"/>
  <c r="B79" i="10"/>
  <c r="B78" i="10"/>
  <c r="B77" i="10"/>
  <c r="B76" i="10"/>
  <c r="G73" i="10"/>
  <c r="F73" i="10"/>
  <c r="E73" i="10"/>
  <c r="D73" i="10"/>
  <c r="C73" i="10"/>
  <c r="B72" i="10"/>
  <c r="B71" i="10"/>
  <c r="B70" i="10"/>
  <c r="B69" i="10"/>
  <c r="B73" i="10" s="1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CB65" i="10"/>
  <c r="D65" i="10"/>
  <c r="C65" i="10"/>
  <c r="B65" i="10"/>
  <c r="CG64" i="10"/>
  <c r="D64" i="10"/>
  <c r="C64" i="10"/>
  <c r="B64" i="10" s="1"/>
  <c r="D63" i="10"/>
  <c r="C63" i="10"/>
  <c r="B63" i="10" s="1"/>
  <c r="CA63" i="10" s="1"/>
  <c r="CA62" i="10"/>
  <c r="D62" i="10"/>
  <c r="C62" i="10"/>
  <c r="B62" i="10"/>
  <c r="CH62" i="10" s="1"/>
  <c r="D61" i="10"/>
  <c r="D66" i="10" s="1"/>
  <c r="C61" i="10"/>
  <c r="C66" i="10" s="1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CL31" i="10"/>
  <c r="CF31" i="10" s="1"/>
  <c r="CK31" i="10"/>
  <c r="CJ31" i="10"/>
  <c r="CI31" i="10"/>
  <c r="CC31" i="10" s="1"/>
  <c r="CH31" i="10"/>
  <c r="CB31" i="10" s="1"/>
  <c r="CE31" i="10"/>
  <c r="CD31" i="10"/>
  <c r="D31" i="10"/>
  <c r="D26" i="10"/>
  <c r="C26" i="10"/>
  <c r="B26" i="10"/>
  <c r="CG26" i="10" s="1"/>
  <c r="CA26" i="10" s="1"/>
  <c r="AV26" i="10" s="1"/>
  <c r="D25" i="10"/>
  <c r="C25" i="10"/>
  <c r="D24" i="10"/>
  <c r="C24" i="10"/>
  <c r="B24" i="10"/>
  <c r="CG24" i="10" s="1"/>
  <c r="CA24" i="10" s="1"/>
  <c r="AV24" i="10" s="1"/>
  <c r="D23" i="10"/>
  <c r="D21" i="10" s="1"/>
  <c r="C23" i="10"/>
  <c r="D22" i="10"/>
  <c r="C22" i="10"/>
  <c r="B22" i="10"/>
  <c r="CG22" i="10" s="1"/>
  <c r="CA22" i="10" s="1"/>
  <c r="AV22" i="10" s="1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C21" i="10"/>
  <c r="D20" i="10"/>
  <c r="C20" i="10"/>
  <c r="B20" i="10"/>
  <c r="CG20" i="10" s="1"/>
  <c r="CA20" i="10" s="1"/>
  <c r="AV20" i="10" s="1"/>
  <c r="D19" i="10"/>
  <c r="C19" i="10"/>
  <c r="B19" i="10" s="1"/>
  <c r="CG19" i="10" s="1"/>
  <c r="CA19" i="10" s="1"/>
  <c r="AV19" i="10" s="1"/>
  <c r="D18" i="10"/>
  <c r="C18" i="10"/>
  <c r="B18" i="10"/>
  <c r="CG18" i="10" s="1"/>
  <c r="CA18" i="10" s="1"/>
  <c r="AV18" i="10" s="1"/>
  <c r="D17" i="10"/>
  <c r="C17" i="10"/>
  <c r="B17" i="10" s="1"/>
  <c r="CG17" i="10" s="1"/>
  <c r="CA17" i="10" s="1"/>
  <c r="AV17" i="10" s="1"/>
  <c r="D16" i="10"/>
  <c r="C16" i="10"/>
  <c r="B16" i="10"/>
  <c r="CG16" i="10" s="1"/>
  <c r="CA16" i="10" s="1"/>
  <c r="AV16" i="10" s="1"/>
  <c r="D15" i="10"/>
  <c r="C15" i="10"/>
  <c r="B15" i="10" s="1"/>
  <c r="CG15" i="10" s="1"/>
  <c r="CA15" i="10" s="1"/>
  <c r="AV15" i="10" s="1"/>
  <c r="D14" i="10"/>
  <c r="C14" i="10"/>
  <c r="B14" i="10"/>
  <c r="CG14" i="10" s="1"/>
  <c r="CA14" i="10" s="1"/>
  <c r="AV14" i="10" s="1"/>
  <c r="D13" i="10"/>
  <c r="C13" i="10"/>
  <c r="B13" i="10" s="1"/>
  <c r="A5" i="10"/>
  <c r="A4" i="10"/>
  <c r="A3" i="10"/>
  <c r="A2" i="10"/>
  <c r="CH210" i="11" l="1"/>
  <c r="CB210" i="11" s="1"/>
  <c r="CG210" i="11"/>
  <c r="CA210" i="11" s="1"/>
  <c r="AS210" i="11" s="1"/>
  <c r="CH208" i="11"/>
  <c r="CB208" i="11" s="1"/>
  <c r="CG208" i="11"/>
  <c r="CA208" i="11" s="1"/>
  <c r="AS208" i="11" s="1"/>
  <c r="B66" i="11"/>
  <c r="CC61" i="11"/>
  <c r="CI61" i="11"/>
  <c r="CB61" i="11"/>
  <c r="CH61" i="11"/>
  <c r="CG61" i="11"/>
  <c r="CA61" i="11"/>
  <c r="CH206" i="11"/>
  <c r="CB206" i="11" s="1"/>
  <c r="CG206" i="11"/>
  <c r="CA206" i="11" s="1"/>
  <c r="CC65" i="11"/>
  <c r="CI65" i="11"/>
  <c r="CB65" i="11"/>
  <c r="CA65" i="11"/>
  <c r="CH65" i="11"/>
  <c r="CG65" i="11"/>
  <c r="B326" i="11"/>
  <c r="CA13" i="11"/>
  <c r="AV13" i="11" s="1"/>
  <c r="B211" i="11"/>
  <c r="A326" i="11" s="1"/>
  <c r="CH205" i="11"/>
  <c r="CB205" i="11" s="1"/>
  <c r="CG205" i="11"/>
  <c r="CA205" i="11" s="1"/>
  <c r="AS205" i="11" s="1"/>
  <c r="B21" i="10"/>
  <c r="CM31" i="10"/>
  <c r="CU31" i="10" s="1"/>
  <c r="CG65" i="10"/>
  <c r="CH65" i="10"/>
  <c r="CA65" i="10"/>
  <c r="CI65" i="10"/>
  <c r="B80" i="10"/>
  <c r="CG205" i="10"/>
  <c r="CA205" i="10" s="1"/>
  <c r="CH205" i="10"/>
  <c r="CB205" i="10" s="1"/>
  <c r="CG206" i="10"/>
  <c r="CA206" i="10" s="1"/>
  <c r="AS206" i="10" s="1"/>
  <c r="CH206" i="10"/>
  <c r="CB206" i="10" s="1"/>
  <c r="CG207" i="10"/>
  <c r="CA207" i="10" s="1"/>
  <c r="CH207" i="10"/>
  <c r="CB207" i="10" s="1"/>
  <c r="CG208" i="10"/>
  <c r="CA208" i="10" s="1"/>
  <c r="AS208" i="10" s="1"/>
  <c r="CH208" i="10"/>
  <c r="CB208" i="10" s="1"/>
  <c r="CG209" i="10"/>
  <c r="CA209" i="10" s="1"/>
  <c r="CH209" i="10"/>
  <c r="CB209" i="10" s="1"/>
  <c r="CG210" i="10"/>
  <c r="CA210" i="10" s="1"/>
  <c r="AS210" i="10" s="1"/>
  <c r="CH210" i="10"/>
  <c r="CB210" i="10" s="1"/>
  <c r="B211" i="10"/>
  <c r="CI63" i="10"/>
  <c r="CB63" i="10"/>
  <c r="CC63" i="10"/>
  <c r="CH63" i="10"/>
  <c r="CC62" i="10"/>
  <c r="CG62" i="10"/>
  <c r="CB62" i="10"/>
  <c r="CH64" i="10"/>
  <c r="CA64" i="10"/>
  <c r="CI64" i="10"/>
  <c r="CB64" i="10"/>
  <c r="CC65" i="10"/>
  <c r="CG13" i="10"/>
  <c r="B23" i="10"/>
  <c r="CG23" i="10" s="1"/>
  <c r="CA23" i="10" s="1"/>
  <c r="AV23" i="10" s="1"/>
  <c r="B25" i="10"/>
  <c r="CG25" i="10" s="1"/>
  <c r="CA25" i="10" s="1"/>
  <c r="AV25" i="10" s="1"/>
  <c r="CG31" i="10"/>
  <c r="CA31" i="10" s="1"/>
  <c r="B61" i="10"/>
  <c r="CI62" i="10"/>
  <c r="CG63" i="10"/>
  <c r="CC64" i="10"/>
  <c r="B170" i="10"/>
  <c r="CG170" i="10" s="1"/>
  <c r="CA170" i="10" s="1"/>
  <c r="AT170" i="10" s="1"/>
  <c r="B172" i="10"/>
  <c r="CG172" i="10" s="1"/>
  <c r="CA172" i="10" s="1"/>
  <c r="AT172" i="10" s="1"/>
  <c r="B174" i="10"/>
  <c r="CG174" i="10" s="1"/>
  <c r="CA174" i="10" s="1"/>
  <c r="AT174" i="10" s="1"/>
  <c r="D319" i="9"/>
  <c r="B319" i="9" s="1"/>
  <c r="C319" i="9"/>
  <c r="D318" i="9"/>
  <c r="C318" i="9"/>
  <c r="B318" i="9" s="1"/>
  <c r="D317" i="9"/>
  <c r="C317" i="9"/>
  <c r="B317" i="9"/>
  <c r="D316" i="9"/>
  <c r="C316" i="9"/>
  <c r="B316" i="9"/>
  <c r="D315" i="9"/>
  <c r="C315" i="9"/>
  <c r="D314" i="9"/>
  <c r="C314" i="9"/>
  <c r="B314" i="9" s="1"/>
  <c r="D313" i="9"/>
  <c r="C313" i="9"/>
  <c r="B313" i="9"/>
  <c r="D312" i="9"/>
  <c r="C312" i="9"/>
  <c r="B312" i="9"/>
  <c r="D311" i="9"/>
  <c r="C311" i="9"/>
  <c r="B311" i="9" s="1"/>
  <c r="D310" i="9"/>
  <c r="C310" i="9"/>
  <c r="B310" i="9" s="1"/>
  <c r="D309" i="9"/>
  <c r="C309" i="9"/>
  <c r="B309" i="9"/>
  <c r="D308" i="9"/>
  <c r="C308" i="9"/>
  <c r="B308" i="9"/>
  <c r="D307" i="9"/>
  <c r="C307" i="9"/>
  <c r="D306" i="9"/>
  <c r="C306" i="9"/>
  <c r="B306" i="9" s="1"/>
  <c r="D305" i="9"/>
  <c r="C305" i="9"/>
  <c r="B305" i="9"/>
  <c r="D304" i="9"/>
  <c r="C304" i="9"/>
  <c r="B304" i="9"/>
  <c r="D303" i="9"/>
  <c r="C303" i="9"/>
  <c r="B303" i="9" s="1"/>
  <c r="D302" i="9"/>
  <c r="C302" i="9"/>
  <c r="B302" i="9" s="1"/>
  <c r="D301" i="9"/>
  <c r="C301" i="9"/>
  <c r="B301" i="9"/>
  <c r="D300" i="9"/>
  <c r="C300" i="9"/>
  <c r="B300" i="9"/>
  <c r="D299" i="9"/>
  <c r="C299" i="9"/>
  <c r="D297" i="9"/>
  <c r="C297" i="9"/>
  <c r="B297" i="9" s="1"/>
  <c r="D293" i="9"/>
  <c r="C293" i="9"/>
  <c r="B293" i="9"/>
  <c r="D292" i="9"/>
  <c r="C292" i="9"/>
  <c r="B292" i="9"/>
  <c r="D291" i="9"/>
  <c r="C291" i="9"/>
  <c r="B291" i="9" s="1"/>
  <c r="D290" i="9"/>
  <c r="C290" i="9"/>
  <c r="B290" i="9" s="1"/>
  <c r="D289" i="9"/>
  <c r="C289" i="9"/>
  <c r="B289" i="9"/>
  <c r="D288" i="9"/>
  <c r="C288" i="9"/>
  <c r="B288" i="9"/>
  <c r="D287" i="9"/>
  <c r="C287" i="9"/>
  <c r="D286" i="9"/>
  <c r="C286" i="9"/>
  <c r="B286" i="9" s="1"/>
  <c r="D285" i="9"/>
  <c r="C285" i="9"/>
  <c r="B285" i="9"/>
  <c r="D284" i="9"/>
  <c r="C284" i="9"/>
  <c r="B284" i="9"/>
  <c r="D283" i="9"/>
  <c r="C283" i="9"/>
  <c r="B283" i="9" s="1"/>
  <c r="D282" i="9"/>
  <c r="C282" i="9"/>
  <c r="B282" i="9" s="1"/>
  <c r="D281" i="9"/>
  <c r="C281" i="9"/>
  <c r="B281" i="9"/>
  <c r="D280" i="9"/>
  <c r="C280" i="9"/>
  <c r="B280" i="9"/>
  <c r="D279" i="9"/>
  <c r="C279" i="9"/>
  <c r="D278" i="9"/>
  <c r="C278" i="9"/>
  <c r="B278" i="9" s="1"/>
  <c r="D277" i="9"/>
  <c r="C277" i="9"/>
  <c r="B277" i="9"/>
  <c r="D276" i="9"/>
  <c r="C276" i="9"/>
  <c r="B276" i="9"/>
  <c r="D274" i="9"/>
  <c r="C274" i="9"/>
  <c r="B274" i="9" s="1"/>
  <c r="B269" i="9"/>
  <c r="B226" i="9"/>
  <c r="B219" i="9"/>
  <c r="AR211" i="9"/>
  <c r="AQ211" i="9"/>
  <c r="AP211" i="9"/>
  <c r="AO211" i="9"/>
  <c r="AN211" i="9"/>
  <c r="AM211" i="9"/>
  <c r="AL211" i="9"/>
  <c r="AK211" i="9"/>
  <c r="AJ211" i="9"/>
  <c r="AI211" i="9"/>
  <c r="AH211" i="9"/>
  <c r="AG211" i="9"/>
  <c r="AF211" i="9"/>
  <c r="AE211" i="9"/>
  <c r="AD211" i="9"/>
  <c r="AC211" i="9"/>
  <c r="AB211" i="9"/>
  <c r="AA211" i="9"/>
  <c r="Z211" i="9"/>
  <c r="Y211" i="9"/>
  <c r="X211" i="9"/>
  <c r="W211" i="9"/>
  <c r="V211" i="9"/>
  <c r="U211" i="9"/>
  <c r="T211" i="9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0" i="9"/>
  <c r="C210" i="9"/>
  <c r="B210" i="9"/>
  <c r="D209" i="9"/>
  <c r="C209" i="9"/>
  <c r="B209" i="9"/>
  <c r="D208" i="9"/>
  <c r="C208" i="9"/>
  <c r="B208" i="9"/>
  <c r="D207" i="9"/>
  <c r="C207" i="9"/>
  <c r="B207" i="9"/>
  <c r="D206" i="9"/>
  <c r="C206" i="9"/>
  <c r="B206" i="9"/>
  <c r="D205" i="9"/>
  <c r="D211" i="9" s="1"/>
  <c r="C205" i="9"/>
  <c r="C211" i="9" s="1"/>
  <c r="B205" i="9"/>
  <c r="D200" i="9"/>
  <c r="C200" i="9"/>
  <c r="B200" i="9"/>
  <c r="D199" i="9"/>
  <c r="B199" i="9" s="1"/>
  <c r="C199" i="9"/>
  <c r="D198" i="9"/>
  <c r="C198" i="9"/>
  <c r="B198" i="9" s="1"/>
  <c r="D197" i="9"/>
  <c r="C197" i="9"/>
  <c r="C195" i="9" s="1"/>
  <c r="B197" i="9"/>
  <c r="D196" i="9"/>
  <c r="C196" i="9"/>
  <c r="B196" i="9"/>
  <c r="AS195" i="9"/>
  <c r="AR195" i="9"/>
  <c r="AQ195" i="9"/>
  <c r="AP195" i="9"/>
  <c r="AO195" i="9"/>
  <c r="AN195" i="9"/>
  <c r="AM195" i="9"/>
  <c r="AL195" i="9"/>
  <c r="AK195" i="9"/>
  <c r="AJ195" i="9"/>
  <c r="AI195" i="9"/>
  <c r="AH195" i="9"/>
  <c r="AG195" i="9"/>
  <c r="AF195" i="9"/>
  <c r="AE195" i="9"/>
  <c r="AD195" i="9"/>
  <c r="AC195" i="9"/>
  <c r="AB195" i="9"/>
  <c r="AA195" i="9"/>
  <c r="Z195" i="9"/>
  <c r="Y195" i="9"/>
  <c r="X195" i="9"/>
  <c r="W195" i="9"/>
  <c r="V195" i="9"/>
  <c r="U195" i="9"/>
  <c r="T195" i="9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4" i="9"/>
  <c r="C194" i="9"/>
  <c r="B194" i="9" s="1"/>
  <c r="CG194" i="9" s="1"/>
  <c r="CA194" i="9" s="1"/>
  <c r="AT194" i="9" s="1"/>
  <c r="D193" i="9"/>
  <c r="C193" i="9"/>
  <c r="B193" i="9"/>
  <c r="CG193" i="9" s="1"/>
  <c r="CA193" i="9" s="1"/>
  <c r="AT193" i="9" s="1"/>
  <c r="D192" i="9"/>
  <c r="C192" i="9"/>
  <c r="B192" i="9" s="1"/>
  <c r="CG192" i="9" s="1"/>
  <c r="CA192" i="9" s="1"/>
  <c r="AT192" i="9" s="1"/>
  <c r="AT191" i="9"/>
  <c r="D191" i="9"/>
  <c r="C191" i="9"/>
  <c r="B191" i="9"/>
  <c r="CG191" i="9" s="1"/>
  <c r="CA191" i="9" s="1"/>
  <c r="CG190" i="9"/>
  <c r="CA190" i="9" s="1"/>
  <c r="AT190" i="9" s="1"/>
  <c r="D190" i="9"/>
  <c r="C190" i="9"/>
  <c r="B190" i="9" s="1"/>
  <c r="AT189" i="9"/>
  <c r="D189" i="9"/>
  <c r="C189" i="9"/>
  <c r="B189" i="9"/>
  <c r="CG189" i="9" s="1"/>
  <c r="CA189" i="9" s="1"/>
  <c r="CG188" i="9"/>
  <c r="CA188" i="9" s="1"/>
  <c r="AT188" i="9" s="1"/>
  <c r="D188" i="9"/>
  <c r="C188" i="9"/>
  <c r="B188" i="9" s="1"/>
  <c r="D187" i="9"/>
  <c r="C187" i="9"/>
  <c r="B187" i="9"/>
  <c r="CG187" i="9" s="1"/>
  <c r="CA187" i="9" s="1"/>
  <c r="AT187" i="9" s="1"/>
  <c r="D186" i="9"/>
  <c r="C186" i="9"/>
  <c r="B186" i="9" s="1"/>
  <c r="CG186" i="9" s="1"/>
  <c r="CA186" i="9" s="1"/>
  <c r="AT186" i="9" s="1"/>
  <c r="D185" i="9"/>
  <c r="C185" i="9"/>
  <c r="B185" i="9"/>
  <c r="CG185" i="9" s="1"/>
  <c r="CA185" i="9" s="1"/>
  <c r="AT185" i="9" s="1"/>
  <c r="D184" i="9"/>
  <c r="C184" i="9"/>
  <c r="B184" i="9" s="1"/>
  <c r="CG184" i="9" s="1"/>
  <c r="CA184" i="9" s="1"/>
  <c r="AT184" i="9" s="1"/>
  <c r="AT183" i="9"/>
  <c r="D183" i="9"/>
  <c r="C183" i="9"/>
  <c r="B183" i="9"/>
  <c r="CG183" i="9" s="1"/>
  <c r="CA183" i="9" s="1"/>
  <c r="CG182" i="9"/>
  <c r="CA182" i="9" s="1"/>
  <c r="AT182" i="9" s="1"/>
  <c r="D182" i="9"/>
  <c r="C182" i="9"/>
  <c r="B182" i="9" s="1"/>
  <c r="AT181" i="9"/>
  <c r="D181" i="9"/>
  <c r="C181" i="9"/>
  <c r="B181" i="9"/>
  <c r="CG181" i="9" s="1"/>
  <c r="CA181" i="9" s="1"/>
  <c r="CG180" i="9"/>
  <c r="CA180" i="9" s="1"/>
  <c r="AT180" i="9" s="1"/>
  <c r="D180" i="9"/>
  <c r="C180" i="9"/>
  <c r="B180" i="9" s="1"/>
  <c r="D179" i="9"/>
  <c r="C179" i="9"/>
  <c r="B179" i="9"/>
  <c r="CG179" i="9" s="1"/>
  <c r="CA179" i="9" s="1"/>
  <c r="AT179" i="9" s="1"/>
  <c r="D178" i="9"/>
  <c r="C178" i="9"/>
  <c r="B178" i="9" s="1"/>
  <c r="CG178" i="9" s="1"/>
  <c r="CA178" i="9" s="1"/>
  <c r="AT178" i="9" s="1"/>
  <c r="D177" i="9"/>
  <c r="C177" i="9"/>
  <c r="B177" i="9"/>
  <c r="CG177" i="9" s="1"/>
  <c r="CA177" i="9" s="1"/>
  <c r="AT177" i="9" s="1"/>
  <c r="D176" i="9"/>
  <c r="C176" i="9"/>
  <c r="B176" i="9" s="1"/>
  <c r="CG176" i="9" s="1"/>
  <c r="CA176" i="9" s="1"/>
  <c r="AT176" i="9" s="1"/>
  <c r="AT175" i="9"/>
  <c r="D175" i="9"/>
  <c r="C175" i="9"/>
  <c r="B175" i="9"/>
  <c r="CG175" i="9" s="1"/>
  <c r="CA175" i="9" s="1"/>
  <c r="CG174" i="9"/>
  <c r="CA174" i="9" s="1"/>
  <c r="AT174" i="9" s="1"/>
  <c r="D174" i="9"/>
  <c r="C174" i="9"/>
  <c r="B174" i="9" s="1"/>
  <c r="AT173" i="9"/>
  <c r="D173" i="9"/>
  <c r="C173" i="9"/>
  <c r="B173" i="9"/>
  <c r="CG173" i="9" s="1"/>
  <c r="CA173" i="9" s="1"/>
  <c r="CG172" i="9"/>
  <c r="CA172" i="9" s="1"/>
  <c r="AT172" i="9" s="1"/>
  <c r="D172" i="9"/>
  <c r="C172" i="9"/>
  <c r="B172" i="9" s="1"/>
  <c r="D171" i="9"/>
  <c r="C171" i="9"/>
  <c r="B171" i="9"/>
  <c r="CG171" i="9" s="1"/>
  <c r="CA171" i="9" s="1"/>
  <c r="AT171" i="9" s="1"/>
  <c r="D170" i="9"/>
  <c r="C170" i="9"/>
  <c r="B170" i="9" s="1"/>
  <c r="CG170" i="9" s="1"/>
  <c r="CA170" i="9" s="1"/>
  <c r="AT170" i="9" s="1"/>
  <c r="CG144" i="9"/>
  <c r="CA144" i="9"/>
  <c r="M144" i="9"/>
  <c r="B144" i="9"/>
  <c r="CG143" i="9"/>
  <c r="CA143" i="9"/>
  <c r="M143" i="9"/>
  <c r="B143" i="9"/>
  <c r="CG142" i="9"/>
  <c r="CA142" i="9"/>
  <c r="M142" i="9"/>
  <c r="B142" i="9"/>
  <c r="D138" i="9"/>
  <c r="D137" i="9"/>
  <c r="C133" i="9"/>
  <c r="C132" i="9"/>
  <c r="F128" i="9"/>
  <c r="E128" i="9"/>
  <c r="D128" i="9"/>
  <c r="C128" i="9"/>
  <c r="B128" i="9"/>
  <c r="F120" i="9"/>
  <c r="E120" i="9"/>
  <c r="D120" i="9"/>
  <c r="C120" i="9"/>
  <c r="B120" i="9"/>
  <c r="F112" i="9"/>
  <c r="E112" i="9"/>
  <c r="D112" i="9"/>
  <c r="C112" i="9"/>
  <c r="B112" i="9"/>
  <c r="G80" i="9"/>
  <c r="F80" i="9"/>
  <c r="E80" i="9"/>
  <c r="D80" i="9"/>
  <c r="C80" i="9"/>
  <c r="B79" i="9"/>
  <c r="B78" i="9"/>
  <c r="B77" i="9"/>
  <c r="B76" i="9"/>
  <c r="B80" i="9" s="1"/>
  <c r="G73" i="9"/>
  <c r="F73" i="9"/>
  <c r="E73" i="9"/>
  <c r="D73" i="9"/>
  <c r="C73" i="9"/>
  <c r="B72" i="9"/>
  <c r="B71" i="9"/>
  <c r="B70" i="9"/>
  <c r="B69" i="9"/>
  <c r="B73" i="9" s="1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CB65" i="9"/>
  <c r="D65" i="9"/>
  <c r="C65" i="9"/>
  <c r="B65" i="9"/>
  <c r="CG64" i="9"/>
  <c r="D64" i="9"/>
  <c r="C64" i="9"/>
  <c r="B64" i="9" s="1"/>
  <c r="CC64" i="9" s="1"/>
  <c r="D63" i="9"/>
  <c r="C63" i="9"/>
  <c r="B63" i="9" s="1"/>
  <c r="CA62" i="9"/>
  <c r="D62" i="9"/>
  <c r="C62" i="9"/>
  <c r="B62" i="9"/>
  <c r="CI62" i="9" s="1"/>
  <c r="D61" i="9"/>
  <c r="D66" i="9" s="1"/>
  <c r="C61" i="9"/>
  <c r="C66" i="9" s="1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CL31" i="9"/>
  <c r="CF31" i="9" s="1"/>
  <c r="CK31" i="9"/>
  <c r="CJ31" i="9"/>
  <c r="CI31" i="9"/>
  <c r="CC31" i="9" s="1"/>
  <c r="CH31" i="9"/>
  <c r="CB31" i="9" s="1"/>
  <c r="CE31" i="9"/>
  <c r="CD31" i="9"/>
  <c r="D31" i="9"/>
  <c r="D26" i="9"/>
  <c r="C26" i="9"/>
  <c r="B26" i="9"/>
  <c r="CG26" i="9" s="1"/>
  <c r="CA26" i="9" s="1"/>
  <c r="AV26" i="9" s="1"/>
  <c r="D25" i="9"/>
  <c r="C25" i="9"/>
  <c r="D24" i="9"/>
  <c r="C24" i="9"/>
  <c r="B24" i="9"/>
  <c r="CG24" i="9" s="1"/>
  <c r="CA24" i="9" s="1"/>
  <c r="AV24" i="9" s="1"/>
  <c r="D23" i="9"/>
  <c r="D21" i="9" s="1"/>
  <c r="C23" i="9"/>
  <c r="D22" i="9"/>
  <c r="C22" i="9"/>
  <c r="B22" i="9"/>
  <c r="CG22" i="9" s="1"/>
  <c r="CA22" i="9" s="1"/>
  <c r="AV22" i="9" s="1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C21" i="9"/>
  <c r="D20" i="9"/>
  <c r="C20" i="9"/>
  <c r="B20" i="9"/>
  <c r="CG20" i="9" s="1"/>
  <c r="CA20" i="9" s="1"/>
  <c r="AV20" i="9" s="1"/>
  <c r="D19" i="9"/>
  <c r="C19" i="9"/>
  <c r="B19" i="9" s="1"/>
  <c r="CG19" i="9" s="1"/>
  <c r="CA19" i="9" s="1"/>
  <c r="AV19" i="9" s="1"/>
  <c r="D18" i="9"/>
  <c r="C18" i="9"/>
  <c r="B18" i="9"/>
  <c r="CG18" i="9" s="1"/>
  <c r="CA18" i="9" s="1"/>
  <c r="AV18" i="9" s="1"/>
  <c r="D17" i="9"/>
  <c r="C17" i="9"/>
  <c r="B17" i="9" s="1"/>
  <c r="CG17" i="9" s="1"/>
  <c r="CA17" i="9" s="1"/>
  <c r="AV17" i="9" s="1"/>
  <c r="D16" i="9"/>
  <c r="C16" i="9"/>
  <c r="B16" i="9"/>
  <c r="CG16" i="9" s="1"/>
  <c r="CA16" i="9" s="1"/>
  <c r="AV16" i="9" s="1"/>
  <c r="D15" i="9"/>
  <c r="C15" i="9"/>
  <c r="B15" i="9" s="1"/>
  <c r="CG15" i="9" s="1"/>
  <c r="CA15" i="9" s="1"/>
  <c r="AV15" i="9" s="1"/>
  <c r="D14" i="9"/>
  <c r="C14" i="9"/>
  <c r="B14" i="9"/>
  <c r="CG14" i="9" s="1"/>
  <c r="CA14" i="9" s="1"/>
  <c r="AV14" i="9" s="1"/>
  <c r="D13" i="9"/>
  <c r="C13" i="9"/>
  <c r="B13" i="9" s="1"/>
  <c r="CG13" i="9" s="1"/>
  <c r="A5" i="9"/>
  <c r="A4" i="9"/>
  <c r="A3" i="9"/>
  <c r="A2" i="9"/>
  <c r="AS206" i="11" l="1"/>
  <c r="A326" i="10"/>
  <c r="B326" i="10"/>
  <c r="CA13" i="10"/>
  <c r="AV13" i="10" s="1"/>
  <c r="AV31" i="10"/>
  <c r="AS209" i="10"/>
  <c r="AS207" i="10"/>
  <c r="AS205" i="10"/>
  <c r="CG61" i="10"/>
  <c r="CH61" i="10"/>
  <c r="CA61" i="10"/>
  <c r="B66" i="10"/>
  <c r="CC61" i="10"/>
  <c r="CI61" i="10"/>
  <c r="CB61" i="10"/>
  <c r="CA13" i="9"/>
  <c r="AV13" i="9" s="1"/>
  <c r="CI63" i="9"/>
  <c r="CB63" i="9"/>
  <c r="CC63" i="9"/>
  <c r="CB62" i="9"/>
  <c r="CG65" i="9"/>
  <c r="CH65" i="9"/>
  <c r="CA65" i="9"/>
  <c r="CC65" i="9"/>
  <c r="CG205" i="9"/>
  <c r="CA205" i="9" s="1"/>
  <c r="AS205" i="9" s="1"/>
  <c r="CH205" i="9"/>
  <c r="CB205" i="9" s="1"/>
  <c r="CG207" i="9"/>
  <c r="CA207" i="9" s="1"/>
  <c r="CH207" i="9"/>
  <c r="CB207" i="9" s="1"/>
  <c r="CG208" i="9"/>
  <c r="CA208" i="9" s="1"/>
  <c r="AS208" i="9" s="1"/>
  <c r="CH208" i="9"/>
  <c r="CB208" i="9" s="1"/>
  <c r="CG210" i="9"/>
  <c r="CA210" i="9" s="1"/>
  <c r="CH210" i="9"/>
  <c r="CB210" i="9" s="1"/>
  <c r="B211" i="9"/>
  <c r="B23" i="9"/>
  <c r="CG23" i="9" s="1"/>
  <c r="CA23" i="9" s="1"/>
  <c r="AV23" i="9" s="1"/>
  <c r="B25" i="9"/>
  <c r="CG25" i="9" s="1"/>
  <c r="CA25" i="9" s="1"/>
  <c r="AV25" i="9" s="1"/>
  <c r="CG31" i="9"/>
  <c r="CA31" i="9" s="1"/>
  <c r="B61" i="9"/>
  <c r="CG63" i="9"/>
  <c r="B195" i="9"/>
  <c r="B279" i="9"/>
  <c r="B287" i="9"/>
  <c r="B299" i="9"/>
  <c r="B307" i="9"/>
  <c r="B315" i="9"/>
  <c r="CH63" i="9"/>
  <c r="B21" i="9"/>
  <c r="CM31" i="9"/>
  <c r="CU31" i="9" s="1"/>
  <c r="CC62" i="9"/>
  <c r="CG62" i="9"/>
  <c r="CH64" i="9"/>
  <c r="CA64" i="9"/>
  <c r="CI64" i="9"/>
  <c r="CB64" i="9"/>
  <c r="CI65" i="9"/>
  <c r="D195" i="9"/>
  <c r="CG206" i="9"/>
  <c r="CA206" i="9" s="1"/>
  <c r="AS206" i="9" s="1"/>
  <c r="CH206" i="9"/>
  <c r="CB206" i="9" s="1"/>
  <c r="CG209" i="9"/>
  <c r="CA209" i="9" s="1"/>
  <c r="CH209" i="9"/>
  <c r="CB209" i="9" s="1"/>
  <c r="CH62" i="9"/>
  <c r="CA63" i="9"/>
  <c r="D319" i="8"/>
  <c r="B319" i="8" s="1"/>
  <c r="C319" i="8"/>
  <c r="D318" i="8"/>
  <c r="C318" i="8"/>
  <c r="B318" i="8" s="1"/>
  <c r="D317" i="8"/>
  <c r="C317" i="8"/>
  <c r="B317" i="8" s="1"/>
  <c r="D316" i="8"/>
  <c r="C316" i="8"/>
  <c r="B316" i="8"/>
  <c r="D315" i="8"/>
  <c r="B315" i="8" s="1"/>
  <c r="C315" i="8"/>
  <c r="D314" i="8"/>
  <c r="C314" i="8"/>
  <c r="B314" i="8" s="1"/>
  <c r="D313" i="8"/>
  <c r="C313" i="8"/>
  <c r="B313" i="8" s="1"/>
  <c r="D312" i="8"/>
  <c r="C312" i="8"/>
  <c r="B312" i="8"/>
  <c r="D311" i="8"/>
  <c r="B311" i="8" s="1"/>
  <c r="C311" i="8"/>
  <c r="D310" i="8"/>
  <c r="C310" i="8"/>
  <c r="B310" i="8" s="1"/>
  <c r="D309" i="8"/>
  <c r="C309" i="8"/>
  <c r="B309" i="8" s="1"/>
  <c r="D308" i="8"/>
  <c r="C308" i="8"/>
  <c r="B308" i="8"/>
  <c r="D307" i="8"/>
  <c r="B307" i="8" s="1"/>
  <c r="C307" i="8"/>
  <c r="D306" i="8"/>
  <c r="C306" i="8"/>
  <c r="B306" i="8" s="1"/>
  <c r="D305" i="8"/>
  <c r="C305" i="8"/>
  <c r="B305" i="8" s="1"/>
  <c r="D304" i="8"/>
  <c r="C304" i="8"/>
  <c r="B304" i="8"/>
  <c r="D303" i="8"/>
  <c r="B303" i="8" s="1"/>
  <c r="C303" i="8"/>
  <c r="D302" i="8"/>
  <c r="C302" i="8"/>
  <c r="B302" i="8" s="1"/>
  <c r="D301" i="8"/>
  <c r="C301" i="8"/>
  <c r="B301" i="8" s="1"/>
  <c r="D300" i="8"/>
  <c r="C300" i="8"/>
  <c r="B300" i="8"/>
  <c r="D299" i="8"/>
  <c r="B299" i="8" s="1"/>
  <c r="C299" i="8"/>
  <c r="D297" i="8"/>
  <c r="C297" i="8"/>
  <c r="B297" i="8" s="1"/>
  <c r="D293" i="8"/>
  <c r="C293" i="8"/>
  <c r="B293" i="8" s="1"/>
  <c r="D292" i="8"/>
  <c r="C292" i="8"/>
  <c r="B292" i="8"/>
  <c r="D291" i="8"/>
  <c r="B291" i="8" s="1"/>
  <c r="C291" i="8"/>
  <c r="D290" i="8"/>
  <c r="C290" i="8"/>
  <c r="B290" i="8" s="1"/>
  <c r="D289" i="8"/>
  <c r="C289" i="8"/>
  <c r="B289" i="8" s="1"/>
  <c r="D288" i="8"/>
  <c r="C288" i="8"/>
  <c r="B288" i="8"/>
  <c r="D287" i="8"/>
  <c r="B287" i="8" s="1"/>
  <c r="C287" i="8"/>
  <c r="D286" i="8"/>
  <c r="C286" i="8"/>
  <c r="B286" i="8" s="1"/>
  <c r="D285" i="8"/>
  <c r="C285" i="8"/>
  <c r="B285" i="8" s="1"/>
  <c r="D284" i="8"/>
  <c r="C284" i="8"/>
  <c r="B284" i="8"/>
  <c r="D283" i="8"/>
  <c r="B283" i="8" s="1"/>
  <c r="C283" i="8"/>
  <c r="D282" i="8"/>
  <c r="C282" i="8"/>
  <c r="B282" i="8" s="1"/>
  <c r="D281" i="8"/>
  <c r="C281" i="8"/>
  <c r="B281" i="8" s="1"/>
  <c r="D280" i="8"/>
  <c r="C280" i="8"/>
  <c r="B280" i="8"/>
  <c r="D279" i="8"/>
  <c r="C279" i="8"/>
  <c r="B279" i="8"/>
  <c r="D278" i="8"/>
  <c r="C278" i="8"/>
  <c r="D277" i="8"/>
  <c r="C277" i="8"/>
  <c r="B277" i="8"/>
  <c r="D276" i="8"/>
  <c r="C276" i="8"/>
  <c r="B276" i="8" s="1"/>
  <c r="D274" i="8"/>
  <c r="B274" i="8" s="1"/>
  <c r="C274" i="8"/>
  <c r="B269" i="8"/>
  <c r="B226" i="8"/>
  <c r="B219" i="8"/>
  <c r="AR211" i="8"/>
  <c r="AQ211" i="8"/>
  <c r="AP211" i="8"/>
  <c r="AO211" i="8"/>
  <c r="AN211" i="8"/>
  <c r="AM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0" i="8"/>
  <c r="B210" i="8" s="1"/>
  <c r="C210" i="8"/>
  <c r="D209" i="8"/>
  <c r="C209" i="8"/>
  <c r="B209" i="8"/>
  <c r="CH209" i="8" s="1"/>
  <c r="CB209" i="8" s="1"/>
  <c r="D208" i="8"/>
  <c r="B208" i="8" s="1"/>
  <c r="C208" i="8"/>
  <c r="D207" i="8"/>
  <c r="C207" i="8"/>
  <c r="B207" i="8"/>
  <c r="CH207" i="8" s="1"/>
  <c r="CB207" i="8" s="1"/>
  <c r="D206" i="8"/>
  <c r="B206" i="8" s="1"/>
  <c r="C206" i="8"/>
  <c r="D205" i="8"/>
  <c r="D211" i="8" s="1"/>
  <c r="C205" i="8"/>
  <c r="C211" i="8" s="1"/>
  <c r="B205" i="8"/>
  <c r="CH205" i="8" s="1"/>
  <c r="CB205" i="8" s="1"/>
  <c r="D200" i="8"/>
  <c r="C200" i="8"/>
  <c r="B200" i="8"/>
  <c r="D199" i="8"/>
  <c r="B199" i="8" s="1"/>
  <c r="C199" i="8"/>
  <c r="D198" i="8"/>
  <c r="C198" i="8"/>
  <c r="B198" i="8" s="1"/>
  <c r="D197" i="8"/>
  <c r="C197" i="8"/>
  <c r="B197" i="8"/>
  <c r="D196" i="8"/>
  <c r="C196" i="8"/>
  <c r="B196" i="8"/>
  <c r="AS195" i="8"/>
  <c r="AR195" i="8"/>
  <c r="AQ195" i="8"/>
  <c r="AP195" i="8"/>
  <c r="AO195" i="8"/>
  <c r="AN195" i="8"/>
  <c r="AM195" i="8"/>
  <c r="AL195" i="8"/>
  <c r="AK195" i="8"/>
  <c r="AJ195" i="8"/>
  <c r="AI195" i="8"/>
  <c r="AH195" i="8"/>
  <c r="AG195" i="8"/>
  <c r="AF195" i="8"/>
  <c r="AE195" i="8"/>
  <c r="AD195" i="8"/>
  <c r="AC195" i="8"/>
  <c r="AB195" i="8"/>
  <c r="AA195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4" i="8"/>
  <c r="C194" i="8"/>
  <c r="D193" i="8"/>
  <c r="C193" i="8"/>
  <c r="B193" i="8"/>
  <c r="CG193" i="8" s="1"/>
  <c r="CA193" i="8" s="1"/>
  <c r="AT193" i="8" s="1"/>
  <c r="CG192" i="8"/>
  <c r="CA192" i="8" s="1"/>
  <c r="AT192" i="8" s="1"/>
  <c r="D192" i="8"/>
  <c r="C192" i="8"/>
  <c r="B192" i="8" s="1"/>
  <c r="D191" i="8"/>
  <c r="C191" i="8"/>
  <c r="B191" i="8" s="1"/>
  <c r="CG191" i="8" s="1"/>
  <c r="CA191" i="8" s="1"/>
  <c r="AT191" i="8" s="1"/>
  <c r="D190" i="8"/>
  <c r="C190" i="8"/>
  <c r="D189" i="8"/>
  <c r="C189" i="8"/>
  <c r="B189" i="8"/>
  <c r="CG189" i="8" s="1"/>
  <c r="CA189" i="8" s="1"/>
  <c r="AT189" i="8" s="1"/>
  <c r="CG188" i="8"/>
  <c r="CA188" i="8" s="1"/>
  <c r="AT188" i="8" s="1"/>
  <c r="D188" i="8"/>
  <c r="C188" i="8"/>
  <c r="B188" i="8" s="1"/>
  <c r="D187" i="8"/>
  <c r="C187" i="8"/>
  <c r="B187" i="8" s="1"/>
  <c r="CG187" i="8" s="1"/>
  <c r="CA187" i="8" s="1"/>
  <c r="AT187" i="8" s="1"/>
  <c r="D186" i="8"/>
  <c r="C186" i="8"/>
  <c r="D185" i="8"/>
  <c r="C185" i="8"/>
  <c r="B185" i="8"/>
  <c r="CG185" i="8" s="1"/>
  <c r="CA185" i="8" s="1"/>
  <c r="AT185" i="8" s="1"/>
  <c r="CG184" i="8"/>
  <c r="CA184" i="8" s="1"/>
  <c r="AT184" i="8" s="1"/>
  <c r="D184" i="8"/>
  <c r="C184" i="8"/>
  <c r="B184" i="8" s="1"/>
  <c r="D183" i="8"/>
  <c r="C183" i="8"/>
  <c r="B183" i="8" s="1"/>
  <c r="CG183" i="8" s="1"/>
  <c r="CA183" i="8" s="1"/>
  <c r="AT183" i="8" s="1"/>
  <c r="D182" i="8"/>
  <c r="C182" i="8"/>
  <c r="D181" i="8"/>
  <c r="C181" i="8"/>
  <c r="B181" i="8"/>
  <c r="CG181" i="8" s="1"/>
  <c r="CA181" i="8" s="1"/>
  <c r="AT181" i="8" s="1"/>
  <c r="CG180" i="8"/>
  <c r="CA180" i="8" s="1"/>
  <c r="AT180" i="8" s="1"/>
  <c r="D180" i="8"/>
  <c r="C180" i="8"/>
  <c r="B180" i="8" s="1"/>
  <c r="D179" i="8"/>
  <c r="C179" i="8"/>
  <c r="B179" i="8" s="1"/>
  <c r="CG179" i="8" s="1"/>
  <c r="CA179" i="8" s="1"/>
  <c r="AT179" i="8" s="1"/>
  <c r="D178" i="8"/>
  <c r="C178" i="8"/>
  <c r="D177" i="8"/>
  <c r="C177" i="8"/>
  <c r="B177" i="8"/>
  <c r="CG177" i="8" s="1"/>
  <c r="CA177" i="8" s="1"/>
  <c r="AT177" i="8" s="1"/>
  <c r="CG176" i="8"/>
  <c r="CA176" i="8" s="1"/>
  <c r="AT176" i="8" s="1"/>
  <c r="D176" i="8"/>
  <c r="C176" i="8"/>
  <c r="B176" i="8" s="1"/>
  <c r="D175" i="8"/>
  <c r="C175" i="8"/>
  <c r="B175" i="8" s="1"/>
  <c r="CG175" i="8" s="1"/>
  <c r="CA175" i="8" s="1"/>
  <c r="AT175" i="8" s="1"/>
  <c r="D174" i="8"/>
  <c r="C174" i="8"/>
  <c r="D173" i="8"/>
  <c r="C173" i="8"/>
  <c r="B173" i="8"/>
  <c r="CG173" i="8" s="1"/>
  <c r="CA173" i="8" s="1"/>
  <c r="AT173" i="8" s="1"/>
  <c r="CG172" i="8"/>
  <c r="CA172" i="8" s="1"/>
  <c r="AT172" i="8" s="1"/>
  <c r="D172" i="8"/>
  <c r="C172" i="8"/>
  <c r="B172" i="8" s="1"/>
  <c r="D171" i="8"/>
  <c r="C171" i="8"/>
  <c r="B171" i="8" s="1"/>
  <c r="CG171" i="8" s="1"/>
  <c r="CA171" i="8" s="1"/>
  <c r="AT171" i="8" s="1"/>
  <c r="D170" i="8"/>
  <c r="C170" i="8"/>
  <c r="CG144" i="8"/>
  <c r="CA144" i="8"/>
  <c r="M144" i="8"/>
  <c r="B144" i="8"/>
  <c r="CG143" i="8"/>
  <c r="CA143" i="8"/>
  <c r="M143" i="8"/>
  <c r="B143" i="8"/>
  <c r="CG142" i="8"/>
  <c r="CA142" i="8"/>
  <c r="M142" i="8"/>
  <c r="B142" i="8"/>
  <c r="D138" i="8"/>
  <c r="D137" i="8"/>
  <c r="C133" i="8"/>
  <c r="C132" i="8"/>
  <c r="F128" i="8"/>
  <c r="E128" i="8"/>
  <c r="D128" i="8"/>
  <c r="C128" i="8"/>
  <c r="B128" i="8"/>
  <c r="F120" i="8"/>
  <c r="E120" i="8"/>
  <c r="D120" i="8"/>
  <c r="C120" i="8"/>
  <c r="B120" i="8"/>
  <c r="F112" i="8"/>
  <c r="E112" i="8"/>
  <c r="D112" i="8"/>
  <c r="C112" i="8"/>
  <c r="B112" i="8"/>
  <c r="G80" i="8"/>
  <c r="F80" i="8"/>
  <c r="E80" i="8"/>
  <c r="D80" i="8"/>
  <c r="C80" i="8"/>
  <c r="B79" i="8"/>
  <c r="B78" i="8"/>
  <c r="B77" i="8"/>
  <c r="B76" i="8"/>
  <c r="B80" i="8" s="1"/>
  <c r="G73" i="8"/>
  <c r="F73" i="8"/>
  <c r="E73" i="8"/>
  <c r="D73" i="8"/>
  <c r="C73" i="8"/>
  <c r="B72" i="8"/>
  <c r="B71" i="8"/>
  <c r="B70" i="8"/>
  <c r="B69" i="8"/>
  <c r="B73" i="8" s="1"/>
  <c r="AV66" i="8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5" i="8"/>
  <c r="C65" i="8"/>
  <c r="B65" i="8" s="1"/>
  <c r="CC64" i="8"/>
  <c r="D64" i="8"/>
  <c r="C64" i="8"/>
  <c r="B64" i="8" s="1"/>
  <c r="CI63" i="8"/>
  <c r="CB63" i="8"/>
  <c r="CA63" i="8"/>
  <c r="D63" i="8"/>
  <c r="C63" i="8"/>
  <c r="B63" i="8"/>
  <c r="CC63" i="8" s="1"/>
  <c r="CI62" i="8"/>
  <c r="CA62" i="8"/>
  <c r="D62" i="8"/>
  <c r="C62" i="8"/>
  <c r="B62" i="8"/>
  <c r="CG62" i="8" s="1"/>
  <c r="D61" i="8"/>
  <c r="D66" i="8" s="1"/>
  <c r="C61" i="8"/>
  <c r="C66" i="8" s="1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CL31" i="8"/>
  <c r="CK31" i="8"/>
  <c r="CJ31" i="8"/>
  <c r="CD31" i="8" s="1"/>
  <c r="CI31" i="8"/>
  <c r="CC31" i="8" s="1"/>
  <c r="CH31" i="8"/>
  <c r="CF31" i="8"/>
  <c r="CE31" i="8"/>
  <c r="CB31" i="8"/>
  <c r="D31" i="8"/>
  <c r="D26" i="8"/>
  <c r="C26" i="8"/>
  <c r="B26" i="8"/>
  <c r="CG26" i="8" s="1"/>
  <c r="CA26" i="8" s="1"/>
  <c r="AV26" i="8" s="1"/>
  <c r="CG25" i="8"/>
  <c r="CA25" i="8" s="1"/>
  <c r="AV25" i="8" s="1"/>
  <c r="D25" i="8"/>
  <c r="C25" i="8"/>
  <c r="B25" i="8" s="1"/>
  <c r="D24" i="8"/>
  <c r="C24" i="8"/>
  <c r="B24" i="8" s="1"/>
  <c r="CG24" i="8" s="1"/>
  <c r="CA24" i="8" s="1"/>
  <c r="AV24" i="8" s="1"/>
  <c r="D23" i="8"/>
  <c r="D21" i="8" s="1"/>
  <c r="C23" i="8"/>
  <c r="D22" i="8"/>
  <c r="C22" i="8"/>
  <c r="B22" i="8"/>
  <c r="CG22" i="8" s="1"/>
  <c r="CA22" i="8" s="1"/>
  <c r="AV22" i="8" s="1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C21" i="8"/>
  <c r="D20" i="8"/>
  <c r="C20" i="8"/>
  <c r="B20" i="8"/>
  <c r="CG20" i="8" s="1"/>
  <c r="CA20" i="8" s="1"/>
  <c r="AV20" i="8" s="1"/>
  <c r="CG19" i="8"/>
  <c r="CA19" i="8" s="1"/>
  <c r="AV19" i="8"/>
  <c r="D19" i="8"/>
  <c r="C19" i="8"/>
  <c r="B19" i="8" s="1"/>
  <c r="D18" i="8"/>
  <c r="C18" i="8"/>
  <c r="B18" i="8"/>
  <c r="CG18" i="8" s="1"/>
  <c r="CA18" i="8" s="1"/>
  <c r="AV18" i="8" s="1"/>
  <c r="D17" i="8"/>
  <c r="C17" i="8"/>
  <c r="B17" i="8" s="1"/>
  <c r="CG17" i="8" s="1"/>
  <c r="CA17" i="8" s="1"/>
  <c r="AV17" i="8" s="1"/>
  <c r="D16" i="8"/>
  <c r="C16" i="8"/>
  <c r="B16" i="8"/>
  <c r="CG16" i="8" s="1"/>
  <c r="CA16" i="8" s="1"/>
  <c r="AV16" i="8" s="1"/>
  <c r="CG15" i="8"/>
  <c r="CA15" i="8" s="1"/>
  <c r="AV15" i="8"/>
  <c r="D15" i="8"/>
  <c r="C15" i="8"/>
  <c r="B15" i="8" s="1"/>
  <c r="D14" i="8"/>
  <c r="C14" i="8"/>
  <c r="B14" i="8"/>
  <c r="CG14" i="8" s="1"/>
  <c r="CA14" i="8" s="1"/>
  <c r="AV14" i="8" s="1"/>
  <c r="D13" i="8"/>
  <c r="C13" i="8"/>
  <c r="B13" i="8" s="1"/>
  <c r="CM31" i="8" s="1"/>
  <c r="CU31" i="8" s="1"/>
  <c r="A5" i="8"/>
  <c r="A4" i="8"/>
  <c r="A3" i="8"/>
  <c r="A2" i="8"/>
  <c r="CG61" i="9" l="1"/>
  <c r="B66" i="9"/>
  <c r="A326" i="9" s="1"/>
  <c r="CH61" i="9"/>
  <c r="B326" i="9" s="1"/>
  <c r="CA61" i="9"/>
  <c r="CB61" i="9"/>
  <c r="CC61" i="9"/>
  <c r="CI61" i="9"/>
  <c r="AV31" i="9"/>
  <c r="AS209" i="9"/>
  <c r="AS210" i="9"/>
  <c r="AS207" i="9"/>
  <c r="CH65" i="8"/>
  <c r="CA65" i="8"/>
  <c r="CG65" i="8"/>
  <c r="CC65" i="8"/>
  <c r="CB65" i="8"/>
  <c r="CI65" i="8"/>
  <c r="CH208" i="8"/>
  <c r="CB208" i="8" s="1"/>
  <c r="CG208" i="8"/>
  <c r="CA208" i="8" s="1"/>
  <c r="CH210" i="8"/>
  <c r="CB210" i="8" s="1"/>
  <c r="CG210" i="8"/>
  <c r="CA210" i="8" s="1"/>
  <c r="AS210" i="8" s="1"/>
  <c r="B195" i="8"/>
  <c r="CH206" i="8"/>
  <c r="CB206" i="8" s="1"/>
  <c r="CG206" i="8"/>
  <c r="CA206" i="8" s="1"/>
  <c r="B21" i="8"/>
  <c r="C195" i="8"/>
  <c r="CB62" i="8"/>
  <c r="CI64" i="8"/>
  <c r="CB64" i="8"/>
  <c r="CG64" i="8"/>
  <c r="B61" i="8"/>
  <c r="CC62" i="8"/>
  <c r="CG63" i="8"/>
  <c r="CH64" i="8"/>
  <c r="CG13" i="8"/>
  <c r="B23" i="8"/>
  <c r="CG23" i="8" s="1"/>
  <c r="CA23" i="8" s="1"/>
  <c r="AV23" i="8" s="1"/>
  <c r="CG31" i="8"/>
  <c r="CA31" i="8" s="1"/>
  <c r="AV31" i="8" s="1"/>
  <c r="CH62" i="8"/>
  <c r="CH63" i="8"/>
  <c r="CA64" i="8"/>
  <c r="B170" i="8"/>
  <c r="CG170" i="8" s="1"/>
  <c r="CA170" i="8" s="1"/>
  <c r="AT170" i="8" s="1"/>
  <c r="B174" i="8"/>
  <c r="CG174" i="8" s="1"/>
  <c r="CA174" i="8" s="1"/>
  <c r="AT174" i="8" s="1"/>
  <c r="B178" i="8"/>
  <c r="CG178" i="8" s="1"/>
  <c r="CA178" i="8" s="1"/>
  <c r="AT178" i="8" s="1"/>
  <c r="B182" i="8"/>
  <c r="CG182" i="8" s="1"/>
  <c r="CA182" i="8" s="1"/>
  <c r="AT182" i="8" s="1"/>
  <c r="B186" i="8"/>
  <c r="CG186" i="8" s="1"/>
  <c r="CA186" i="8" s="1"/>
  <c r="AT186" i="8" s="1"/>
  <c r="B190" i="8"/>
  <c r="CG190" i="8" s="1"/>
  <c r="CA190" i="8" s="1"/>
  <c r="AT190" i="8" s="1"/>
  <c r="B194" i="8"/>
  <c r="CG194" i="8" s="1"/>
  <c r="CA194" i="8" s="1"/>
  <c r="AT194" i="8" s="1"/>
  <c r="D195" i="8"/>
  <c r="B278" i="8"/>
  <c r="B211" i="8"/>
  <c r="CG205" i="8"/>
  <c r="CA205" i="8" s="1"/>
  <c r="AS205" i="8" s="1"/>
  <c r="CG207" i="8"/>
  <c r="CA207" i="8" s="1"/>
  <c r="AS207" i="8" s="1"/>
  <c r="CG209" i="8"/>
  <c r="CA209" i="8" s="1"/>
  <c r="AS209" i="8" s="1"/>
  <c r="D319" i="7"/>
  <c r="B319" i="7" s="1"/>
  <c r="C319" i="7"/>
  <c r="D318" i="7"/>
  <c r="C318" i="7"/>
  <c r="D317" i="7"/>
  <c r="C317" i="7"/>
  <c r="B317" i="7" s="1"/>
  <c r="D316" i="7"/>
  <c r="C316" i="7"/>
  <c r="B316" i="7"/>
  <c r="D315" i="7"/>
  <c r="B315" i="7" s="1"/>
  <c r="C315" i="7"/>
  <c r="D314" i="7"/>
  <c r="C314" i="7"/>
  <c r="B314" i="7" s="1"/>
  <c r="D313" i="7"/>
  <c r="C313" i="7"/>
  <c r="B313" i="7"/>
  <c r="D312" i="7"/>
  <c r="C312" i="7"/>
  <c r="B312" i="7"/>
  <c r="D311" i="7"/>
  <c r="B311" i="7" s="1"/>
  <c r="C311" i="7"/>
  <c r="D310" i="7"/>
  <c r="C310" i="7"/>
  <c r="D309" i="7"/>
  <c r="C309" i="7"/>
  <c r="B309" i="7" s="1"/>
  <c r="D308" i="7"/>
  <c r="C308" i="7"/>
  <c r="B308" i="7"/>
  <c r="D307" i="7"/>
  <c r="B307" i="7" s="1"/>
  <c r="C307" i="7"/>
  <c r="D306" i="7"/>
  <c r="C306" i="7"/>
  <c r="B306" i="7" s="1"/>
  <c r="D305" i="7"/>
  <c r="C305" i="7"/>
  <c r="B305" i="7"/>
  <c r="D304" i="7"/>
  <c r="C304" i="7"/>
  <c r="B304" i="7"/>
  <c r="D303" i="7"/>
  <c r="B303" i="7" s="1"/>
  <c r="C303" i="7"/>
  <c r="D302" i="7"/>
  <c r="C302" i="7"/>
  <c r="D301" i="7"/>
  <c r="C301" i="7"/>
  <c r="B301" i="7" s="1"/>
  <c r="D300" i="7"/>
  <c r="C300" i="7"/>
  <c r="B300" i="7"/>
  <c r="D299" i="7"/>
  <c r="B299" i="7" s="1"/>
  <c r="C299" i="7"/>
  <c r="D297" i="7"/>
  <c r="C297" i="7"/>
  <c r="B297" i="7" s="1"/>
  <c r="D293" i="7"/>
  <c r="C293" i="7"/>
  <c r="B293" i="7"/>
  <c r="D292" i="7"/>
  <c r="C292" i="7"/>
  <c r="B292" i="7"/>
  <c r="D291" i="7"/>
  <c r="B291" i="7" s="1"/>
  <c r="C291" i="7"/>
  <c r="D290" i="7"/>
  <c r="C290" i="7"/>
  <c r="D289" i="7"/>
  <c r="C289" i="7"/>
  <c r="B289" i="7" s="1"/>
  <c r="D288" i="7"/>
  <c r="C288" i="7"/>
  <c r="B288" i="7"/>
  <c r="D287" i="7"/>
  <c r="B287" i="7" s="1"/>
  <c r="C287" i="7"/>
  <c r="D286" i="7"/>
  <c r="C286" i="7"/>
  <c r="B286" i="7" s="1"/>
  <c r="D285" i="7"/>
  <c r="C285" i="7"/>
  <c r="B285" i="7"/>
  <c r="D284" i="7"/>
  <c r="C284" i="7"/>
  <c r="B284" i="7"/>
  <c r="D283" i="7"/>
  <c r="B283" i="7" s="1"/>
  <c r="C283" i="7"/>
  <c r="D282" i="7"/>
  <c r="C282" i="7"/>
  <c r="D281" i="7"/>
  <c r="C281" i="7"/>
  <c r="B281" i="7" s="1"/>
  <c r="D280" i="7"/>
  <c r="C280" i="7"/>
  <c r="B280" i="7"/>
  <c r="D279" i="7"/>
  <c r="C279" i="7"/>
  <c r="B279" i="7"/>
  <c r="D278" i="7"/>
  <c r="C278" i="7"/>
  <c r="D277" i="7"/>
  <c r="C277" i="7"/>
  <c r="B277" i="7"/>
  <c r="D276" i="7"/>
  <c r="C276" i="7"/>
  <c r="B276" i="7"/>
  <c r="D274" i="7"/>
  <c r="B274" i="7" s="1"/>
  <c r="C274" i="7"/>
  <c r="B269" i="7"/>
  <c r="B226" i="7"/>
  <c r="B219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D211" i="7"/>
  <c r="AC211" i="7"/>
  <c r="AB211" i="7"/>
  <c r="AA211" i="7"/>
  <c r="Z211" i="7"/>
  <c r="Y211" i="7"/>
  <c r="X211" i="7"/>
  <c r="W211" i="7"/>
  <c r="V211" i="7"/>
  <c r="U211" i="7"/>
  <c r="T211" i="7"/>
  <c r="S211" i="7"/>
  <c r="R211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D210" i="7"/>
  <c r="C210" i="7"/>
  <c r="B210" i="7" s="1"/>
  <c r="D209" i="7"/>
  <c r="C209" i="7"/>
  <c r="B209" i="7"/>
  <c r="CH209" i="7" s="1"/>
  <c r="CB209" i="7" s="1"/>
  <c r="D208" i="7"/>
  <c r="C208" i="7"/>
  <c r="B208" i="7" s="1"/>
  <c r="D207" i="7"/>
  <c r="C207" i="7"/>
  <c r="B207" i="7"/>
  <c r="CH207" i="7" s="1"/>
  <c r="CB207" i="7" s="1"/>
  <c r="D206" i="7"/>
  <c r="C206" i="7"/>
  <c r="B206" i="7" s="1"/>
  <c r="D205" i="7"/>
  <c r="D211" i="7" s="1"/>
  <c r="C205" i="7"/>
  <c r="C211" i="7" s="1"/>
  <c r="B205" i="7"/>
  <c r="CH205" i="7" s="1"/>
  <c r="CB205" i="7" s="1"/>
  <c r="D200" i="7"/>
  <c r="C200" i="7"/>
  <c r="B200" i="7"/>
  <c r="D199" i="7"/>
  <c r="B199" i="7" s="1"/>
  <c r="C199" i="7"/>
  <c r="D198" i="7"/>
  <c r="C198" i="7"/>
  <c r="B198" i="7" s="1"/>
  <c r="D197" i="7"/>
  <c r="C197" i="7"/>
  <c r="B197" i="7"/>
  <c r="D196" i="7"/>
  <c r="C196" i="7"/>
  <c r="B196" i="7" s="1"/>
  <c r="B195" i="7" s="1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4" i="7"/>
  <c r="C194" i="7"/>
  <c r="D193" i="7"/>
  <c r="C193" i="7"/>
  <c r="B193" i="7"/>
  <c r="CG193" i="7" s="1"/>
  <c r="CA193" i="7" s="1"/>
  <c r="AT193" i="7" s="1"/>
  <c r="CG192" i="7"/>
  <c r="CA192" i="7" s="1"/>
  <c r="AT192" i="7" s="1"/>
  <c r="D192" i="7"/>
  <c r="C192" i="7"/>
  <c r="B192" i="7" s="1"/>
  <c r="D191" i="7"/>
  <c r="C191" i="7"/>
  <c r="B191" i="7" s="1"/>
  <c r="CG191" i="7" s="1"/>
  <c r="CA191" i="7" s="1"/>
  <c r="AT191" i="7" s="1"/>
  <c r="D190" i="7"/>
  <c r="C190" i="7"/>
  <c r="D189" i="7"/>
  <c r="C189" i="7"/>
  <c r="B189" i="7"/>
  <c r="CG189" i="7" s="1"/>
  <c r="CA189" i="7" s="1"/>
  <c r="AT189" i="7" s="1"/>
  <c r="CG188" i="7"/>
  <c r="CA188" i="7" s="1"/>
  <c r="AT188" i="7" s="1"/>
  <c r="D188" i="7"/>
  <c r="C188" i="7"/>
  <c r="B188" i="7" s="1"/>
  <c r="D187" i="7"/>
  <c r="C187" i="7"/>
  <c r="B187" i="7" s="1"/>
  <c r="CG187" i="7" s="1"/>
  <c r="CA187" i="7" s="1"/>
  <c r="AT187" i="7" s="1"/>
  <c r="D186" i="7"/>
  <c r="C186" i="7"/>
  <c r="D185" i="7"/>
  <c r="C185" i="7"/>
  <c r="B185" i="7"/>
  <c r="CG185" i="7" s="1"/>
  <c r="CA185" i="7" s="1"/>
  <c r="AT185" i="7" s="1"/>
  <c r="CG184" i="7"/>
  <c r="CA184" i="7" s="1"/>
  <c r="AT184" i="7" s="1"/>
  <c r="D184" i="7"/>
  <c r="C184" i="7"/>
  <c r="B184" i="7" s="1"/>
  <c r="D183" i="7"/>
  <c r="C183" i="7"/>
  <c r="B183" i="7" s="1"/>
  <c r="CG183" i="7" s="1"/>
  <c r="CA183" i="7" s="1"/>
  <c r="AT183" i="7" s="1"/>
  <c r="D182" i="7"/>
  <c r="C182" i="7"/>
  <c r="D181" i="7"/>
  <c r="C181" i="7"/>
  <c r="B181" i="7"/>
  <c r="CG181" i="7" s="1"/>
  <c r="CA181" i="7" s="1"/>
  <c r="AT181" i="7" s="1"/>
  <c r="CG180" i="7"/>
  <c r="CA180" i="7" s="1"/>
  <c r="AT180" i="7" s="1"/>
  <c r="D180" i="7"/>
  <c r="C180" i="7"/>
  <c r="B180" i="7" s="1"/>
  <c r="D179" i="7"/>
  <c r="C179" i="7"/>
  <c r="B179" i="7" s="1"/>
  <c r="CG179" i="7" s="1"/>
  <c r="CA179" i="7" s="1"/>
  <c r="AT179" i="7" s="1"/>
  <c r="D178" i="7"/>
  <c r="C178" i="7"/>
  <c r="D177" i="7"/>
  <c r="C177" i="7"/>
  <c r="B177" i="7"/>
  <c r="CG177" i="7" s="1"/>
  <c r="CA177" i="7" s="1"/>
  <c r="AT177" i="7" s="1"/>
  <c r="CG176" i="7"/>
  <c r="CA176" i="7" s="1"/>
  <c r="AT176" i="7" s="1"/>
  <c r="D176" i="7"/>
  <c r="C176" i="7"/>
  <c r="B176" i="7" s="1"/>
  <c r="D175" i="7"/>
  <c r="C175" i="7"/>
  <c r="B175" i="7" s="1"/>
  <c r="CG175" i="7" s="1"/>
  <c r="CA175" i="7" s="1"/>
  <c r="AT175" i="7" s="1"/>
  <c r="D174" i="7"/>
  <c r="C174" i="7"/>
  <c r="D173" i="7"/>
  <c r="C173" i="7"/>
  <c r="B173" i="7"/>
  <c r="CG173" i="7" s="1"/>
  <c r="CA173" i="7" s="1"/>
  <c r="AT173" i="7" s="1"/>
  <c r="CG172" i="7"/>
  <c r="CA172" i="7" s="1"/>
  <c r="AT172" i="7" s="1"/>
  <c r="D172" i="7"/>
  <c r="C172" i="7"/>
  <c r="B172" i="7" s="1"/>
  <c r="D171" i="7"/>
  <c r="C171" i="7"/>
  <c r="B171" i="7" s="1"/>
  <c r="CG171" i="7" s="1"/>
  <c r="CA171" i="7" s="1"/>
  <c r="AT171" i="7" s="1"/>
  <c r="D170" i="7"/>
  <c r="C170" i="7"/>
  <c r="CG144" i="7"/>
  <c r="CA144" i="7"/>
  <c r="M144" i="7"/>
  <c r="B144" i="7"/>
  <c r="CG143" i="7"/>
  <c r="CA143" i="7"/>
  <c r="M143" i="7"/>
  <c r="B143" i="7"/>
  <c r="CG142" i="7"/>
  <c r="CA142" i="7"/>
  <c r="M142" i="7"/>
  <c r="B142" i="7"/>
  <c r="D138" i="7"/>
  <c r="D137" i="7"/>
  <c r="C133" i="7"/>
  <c r="C132" i="7"/>
  <c r="F128" i="7"/>
  <c r="E128" i="7"/>
  <c r="D128" i="7"/>
  <c r="C128" i="7"/>
  <c r="B128" i="7"/>
  <c r="F120" i="7"/>
  <c r="E120" i="7"/>
  <c r="D120" i="7"/>
  <c r="C120" i="7"/>
  <c r="B120" i="7"/>
  <c r="F112" i="7"/>
  <c r="E112" i="7"/>
  <c r="D112" i="7"/>
  <c r="C112" i="7"/>
  <c r="B112" i="7"/>
  <c r="G80" i="7"/>
  <c r="F80" i="7"/>
  <c r="E80" i="7"/>
  <c r="D80" i="7"/>
  <c r="C80" i="7"/>
  <c r="B79" i="7"/>
  <c r="B78" i="7"/>
  <c r="B77" i="7"/>
  <c r="B76" i="7"/>
  <c r="B80" i="7" s="1"/>
  <c r="G73" i="7"/>
  <c r="F73" i="7"/>
  <c r="E73" i="7"/>
  <c r="D73" i="7"/>
  <c r="C73" i="7"/>
  <c r="B72" i="7"/>
  <c r="B71" i="7"/>
  <c r="B70" i="7"/>
  <c r="B69" i="7"/>
  <c r="B73" i="7" s="1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5" i="7"/>
  <c r="C65" i="7"/>
  <c r="B65" i="7" s="1"/>
  <c r="CC64" i="7"/>
  <c r="D64" i="7"/>
  <c r="C64" i="7"/>
  <c r="B64" i="7" s="1"/>
  <c r="CI63" i="7"/>
  <c r="CA63" i="7"/>
  <c r="D63" i="7"/>
  <c r="C63" i="7"/>
  <c r="B63" i="7"/>
  <c r="CC63" i="7" s="1"/>
  <c r="CI62" i="7"/>
  <c r="CA62" i="7"/>
  <c r="D62" i="7"/>
  <c r="C62" i="7"/>
  <c r="B62" i="7"/>
  <c r="CG62" i="7" s="1"/>
  <c r="D61" i="7"/>
  <c r="D66" i="7" s="1"/>
  <c r="C61" i="7"/>
  <c r="B61" i="7" s="1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CL31" i="7"/>
  <c r="CK31" i="7"/>
  <c r="CJ31" i="7"/>
  <c r="CD31" i="7" s="1"/>
  <c r="CI31" i="7"/>
  <c r="CC31" i="7" s="1"/>
  <c r="CH31" i="7"/>
  <c r="CF31" i="7"/>
  <c r="CE31" i="7"/>
  <c r="CB31" i="7"/>
  <c r="D31" i="7"/>
  <c r="D26" i="7"/>
  <c r="C26" i="7"/>
  <c r="B26" i="7"/>
  <c r="CG26" i="7" s="1"/>
  <c r="CA26" i="7" s="1"/>
  <c r="AV26" i="7" s="1"/>
  <c r="CG25" i="7"/>
  <c r="CA25" i="7" s="1"/>
  <c r="AV25" i="7" s="1"/>
  <c r="D25" i="7"/>
  <c r="C25" i="7"/>
  <c r="B25" i="7" s="1"/>
  <c r="D24" i="7"/>
  <c r="C24" i="7"/>
  <c r="B24" i="7" s="1"/>
  <c r="CG24" i="7" s="1"/>
  <c r="CA24" i="7" s="1"/>
  <c r="AV24" i="7" s="1"/>
  <c r="D23" i="7"/>
  <c r="D21" i="7" s="1"/>
  <c r="C23" i="7"/>
  <c r="D22" i="7"/>
  <c r="C22" i="7"/>
  <c r="B22" i="7"/>
  <c r="CG22" i="7" s="1"/>
  <c r="CA22" i="7" s="1"/>
  <c r="AV22" i="7" s="1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C21" i="7"/>
  <c r="D20" i="7"/>
  <c r="C20" i="7"/>
  <c r="B20" i="7" s="1"/>
  <c r="CG20" i="7" s="1"/>
  <c r="CA20" i="7" s="1"/>
  <c r="AV20" i="7" s="1"/>
  <c r="D19" i="7"/>
  <c r="C19" i="7"/>
  <c r="D18" i="7"/>
  <c r="C18" i="7"/>
  <c r="B18" i="7"/>
  <c r="CG18" i="7" s="1"/>
  <c r="CA18" i="7" s="1"/>
  <c r="AV18" i="7" s="1"/>
  <c r="D17" i="7"/>
  <c r="C17" i="7"/>
  <c r="B17" i="7" s="1"/>
  <c r="CG17" i="7" s="1"/>
  <c r="CA17" i="7" s="1"/>
  <c r="AV17" i="7" s="1"/>
  <c r="D16" i="7"/>
  <c r="C16" i="7"/>
  <c r="B16" i="7" s="1"/>
  <c r="CG16" i="7" s="1"/>
  <c r="CA16" i="7" s="1"/>
  <c r="AV16" i="7" s="1"/>
  <c r="D15" i="7"/>
  <c r="C15" i="7"/>
  <c r="D14" i="7"/>
  <c r="C14" i="7"/>
  <c r="B14" i="7"/>
  <c r="CG14" i="7" s="1"/>
  <c r="CA14" i="7" s="1"/>
  <c r="AV14" i="7" s="1"/>
  <c r="D13" i="7"/>
  <c r="C13" i="7"/>
  <c r="B13" i="7" s="1"/>
  <c r="A5" i="7"/>
  <c r="A4" i="7"/>
  <c r="A3" i="7"/>
  <c r="A2" i="7"/>
  <c r="CH61" i="8" l="1"/>
  <c r="CA61" i="8"/>
  <c r="CG61" i="8"/>
  <c r="B66" i="8"/>
  <c r="A326" i="8" s="1"/>
  <c r="CC61" i="8"/>
  <c r="CB61" i="8"/>
  <c r="CI61" i="8"/>
  <c r="AS208" i="8"/>
  <c r="CA13" i="8"/>
  <c r="AV13" i="8" s="1"/>
  <c r="B326" i="8"/>
  <c r="AS206" i="8"/>
  <c r="CH210" i="7"/>
  <c r="CB210" i="7" s="1"/>
  <c r="CG210" i="7"/>
  <c r="CA210" i="7" s="1"/>
  <c r="AS210" i="7" s="1"/>
  <c r="CH65" i="7"/>
  <c r="CA65" i="7"/>
  <c r="CB65" i="7"/>
  <c r="CC65" i="7"/>
  <c r="CI65" i="7"/>
  <c r="CG65" i="7"/>
  <c r="CH61" i="7"/>
  <c r="CA61" i="7"/>
  <c r="B66" i="7"/>
  <c r="CC61" i="7"/>
  <c r="CI61" i="7"/>
  <c r="CG61" i="7"/>
  <c r="CB61" i="7"/>
  <c r="CH206" i="7"/>
  <c r="CB206" i="7" s="1"/>
  <c r="CG206" i="7"/>
  <c r="CA206" i="7" s="1"/>
  <c r="AS206" i="7" s="1"/>
  <c r="CH208" i="7"/>
  <c r="CB208" i="7" s="1"/>
  <c r="CG208" i="7"/>
  <c r="CA208" i="7" s="1"/>
  <c r="B21" i="7"/>
  <c r="B211" i="7"/>
  <c r="CB62" i="7"/>
  <c r="CI64" i="7"/>
  <c r="CB64" i="7"/>
  <c r="CG64" i="7"/>
  <c r="CG205" i="7"/>
  <c r="CA205" i="7" s="1"/>
  <c r="AS205" i="7" s="1"/>
  <c r="CG207" i="7"/>
  <c r="CA207" i="7" s="1"/>
  <c r="AS207" i="7" s="1"/>
  <c r="CG209" i="7"/>
  <c r="CA209" i="7" s="1"/>
  <c r="AS209" i="7" s="1"/>
  <c r="CG13" i="7"/>
  <c r="B23" i="7"/>
  <c r="CG23" i="7" s="1"/>
  <c r="CA23" i="7" s="1"/>
  <c r="AV23" i="7" s="1"/>
  <c r="CG31" i="7"/>
  <c r="CA31" i="7" s="1"/>
  <c r="CM31" i="7"/>
  <c r="CU31" i="7" s="1"/>
  <c r="CH62" i="7"/>
  <c r="CH63" i="7"/>
  <c r="CA64" i="7"/>
  <c r="C66" i="7"/>
  <c r="B170" i="7"/>
  <c r="CG170" i="7" s="1"/>
  <c r="CA170" i="7" s="1"/>
  <c r="AT170" i="7" s="1"/>
  <c r="B174" i="7"/>
  <c r="CG174" i="7" s="1"/>
  <c r="CA174" i="7" s="1"/>
  <c r="AT174" i="7" s="1"/>
  <c r="B178" i="7"/>
  <c r="CG178" i="7" s="1"/>
  <c r="CA178" i="7" s="1"/>
  <c r="AT178" i="7" s="1"/>
  <c r="B182" i="7"/>
  <c r="CG182" i="7" s="1"/>
  <c r="CA182" i="7" s="1"/>
  <c r="AT182" i="7" s="1"/>
  <c r="B186" i="7"/>
  <c r="CG186" i="7" s="1"/>
  <c r="CA186" i="7" s="1"/>
  <c r="AT186" i="7" s="1"/>
  <c r="B190" i="7"/>
  <c r="CG190" i="7" s="1"/>
  <c r="CA190" i="7" s="1"/>
  <c r="AT190" i="7" s="1"/>
  <c r="B194" i="7"/>
  <c r="CG194" i="7" s="1"/>
  <c r="CA194" i="7" s="1"/>
  <c r="AT194" i="7" s="1"/>
  <c r="D195" i="7"/>
  <c r="B278" i="7"/>
  <c r="C195" i="7"/>
  <c r="CB63" i="7"/>
  <c r="B15" i="7"/>
  <c r="CG15" i="7" s="1"/>
  <c r="CA15" i="7" s="1"/>
  <c r="AV15" i="7" s="1"/>
  <c r="B19" i="7"/>
  <c r="CG19" i="7" s="1"/>
  <c r="CA19" i="7" s="1"/>
  <c r="AV19" i="7" s="1"/>
  <c r="CC62" i="7"/>
  <c r="CG63" i="7"/>
  <c r="CH64" i="7"/>
  <c r="B282" i="7"/>
  <c r="B290" i="7"/>
  <c r="B302" i="7"/>
  <c r="B310" i="7"/>
  <c r="B318" i="7"/>
  <c r="D319" i="6"/>
  <c r="C319" i="6"/>
  <c r="B319" i="6" s="1"/>
  <c r="D318" i="6"/>
  <c r="B318" i="6" s="1"/>
  <c r="C318" i="6"/>
  <c r="D317" i="6"/>
  <c r="C317" i="6"/>
  <c r="B317" i="6" s="1"/>
  <c r="D316" i="6"/>
  <c r="C316" i="6"/>
  <c r="B316" i="6" s="1"/>
  <c r="D315" i="6"/>
  <c r="C315" i="6"/>
  <c r="D314" i="6"/>
  <c r="C314" i="6"/>
  <c r="B314" i="6"/>
  <c r="D313" i="6"/>
  <c r="C313" i="6"/>
  <c r="B313" i="6" s="1"/>
  <c r="D312" i="6"/>
  <c r="C312" i="6"/>
  <c r="B312" i="6" s="1"/>
  <c r="D311" i="6"/>
  <c r="C311" i="6"/>
  <c r="D310" i="6"/>
  <c r="B310" i="6" s="1"/>
  <c r="C310" i="6"/>
  <c r="D309" i="6"/>
  <c r="C309" i="6"/>
  <c r="B309" i="6" s="1"/>
  <c r="D308" i="6"/>
  <c r="C308" i="6"/>
  <c r="B308" i="6" s="1"/>
  <c r="D307" i="6"/>
  <c r="C307" i="6"/>
  <c r="D306" i="6"/>
  <c r="C306" i="6"/>
  <c r="B306" i="6"/>
  <c r="D305" i="6"/>
  <c r="C305" i="6"/>
  <c r="B305" i="6" s="1"/>
  <c r="D304" i="6"/>
  <c r="C304" i="6"/>
  <c r="B304" i="6" s="1"/>
  <c r="D303" i="6"/>
  <c r="C303" i="6"/>
  <c r="D302" i="6"/>
  <c r="B302" i="6" s="1"/>
  <c r="C302" i="6"/>
  <c r="D301" i="6"/>
  <c r="C301" i="6"/>
  <c r="B301" i="6" s="1"/>
  <c r="D300" i="6"/>
  <c r="C300" i="6"/>
  <c r="B300" i="6" s="1"/>
  <c r="D299" i="6"/>
  <c r="C299" i="6"/>
  <c r="D297" i="6"/>
  <c r="C297" i="6"/>
  <c r="B297" i="6"/>
  <c r="D293" i="6"/>
  <c r="C293" i="6"/>
  <c r="B293" i="6" s="1"/>
  <c r="D292" i="6"/>
  <c r="C292" i="6"/>
  <c r="B292" i="6" s="1"/>
  <c r="D291" i="6"/>
  <c r="C291" i="6"/>
  <c r="D290" i="6"/>
  <c r="B290" i="6" s="1"/>
  <c r="C290" i="6"/>
  <c r="D289" i="6"/>
  <c r="C289" i="6"/>
  <c r="B289" i="6" s="1"/>
  <c r="D288" i="6"/>
  <c r="C288" i="6"/>
  <c r="B288" i="6" s="1"/>
  <c r="D287" i="6"/>
  <c r="C287" i="6"/>
  <c r="D286" i="6"/>
  <c r="C286" i="6"/>
  <c r="B286" i="6"/>
  <c r="D285" i="6"/>
  <c r="C285" i="6"/>
  <c r="B285" i="6" s="1"/>
  <c r="D284" i="6"/>
  <c r="C284" i="6"/>
  <c r="B284" i="6" s="1"/>
  <c r="D283" i="6"/>
  <c r="C283" i="6"/>
  <c r="D282" i="6"/>
  <c r="B282" i="6" s="1"/>
  <c r="C282" i="6"/>
  <c r="D281" i="6"/>
  <c r="C281" i="6"/>
  <c r="B281" i="6" s="1"/>
  <c r="D280" i="6"/>
  <c r="C280" i="6"/>
  <c r="B280" i="6" s="1"/>
  <c r="D279" i="6"/>
  <c r="C279" i="6"/>
  <c r="D278" i="6"/>
  <c r="C278" i="6"/>
  <c r="B278" i="6"/>
  <c r="D277" i="6"/>
  <c r="C277" i="6"/>
  <c r="B277" i="6" s="1"/>
  <c r="D276" i="6"/>
  <c r="C276" i="6"/>
  <c r="B276" i="6" s="1"/>
  <c r="D274" i="6"/>
  <c r="C274" i="6"/>
  <c r="B269" i="6"/>
  <c r="B226" i="6"/>
  <c r="B219" i="6"/>
  <c r="AR211" i="6"/>
  <c r="AQ211" i="6"/>
  <c r="AP211" i="6"/>
  <c r="AO211" i="6"/>
  <c r="AN211" i="6"/>
  <c r="AM211" i="6"/>
  <c r="AL211" i="6"/>
  <c r="AK211" i="6"/>
  <c r="AJ211" i="6"/>
  <c r="AI211" i="6"/>
  <c r="AH211" i="6"/>
  <c r="AG211" i="6"/>
  <c r="AF211" i="6"/>
  <c r="AE211" i="6"/>
  <c r="AD211" i="6"/>
  <c r="AC211" i="6"/>
  <c r="AB211" i="6"/>
  <c r="AA211" i="6"/>
  <c r="Z211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0" i="6"/>
  <c r="C210" i="6"/>
  <c r="B210" i="6" s="1"/>
  <c r="CG210" i="6" s="1"/>
  <c r="CA210" i="6" s="1"/>
  <c r="D209" i="6"/>
  <c r="C209" i="6"/>
  <c r="B209" i="6" s="1"/>
  <c r="CG209" i="6" s="1"/>
  <c r="CA209" i="6" s="1"/>
  <c r="D208" i="6"/>
  <c r="C208" i="6"/>
  <c r="B208" i="6" s="1"/>
  <c r="CG208" i="6" s="1"/>
  <c r="CA208" i="6" s="1"/>
  <c r="D207" i="6"/>
  <c r="C207" i="6"/>
  <c r="B207" i="6" s="1"/>
  <c r="CG207" i="6" s="1"/>
  <c r="CA207" i="6" s="1"/>
  <c r="D206" i="6"/>
  <c r="C206" i="6"/>
  <c r="B206" i="6" s="1"/>
  <c r="CG206" i="6" s="1"/>
  <c r="CA206" i="6" s="1"/>
  <c r="D205" i="6"/>
  <c r="D211" i="6" s="1"/>
  <c r="C205" i="6"/>
  <c r="B205" i="6" s="1"/>
  <c r="D200" i="6"/>
  <c r="C200" i="6"/>
  <c r="B200" i="6" s="1"/>
  <c r="D199" i="6"/>
  <c r="C199" i="6"/>
  <c r="D198" i="6"/>
  <c r="B198" i="6" s="1"/>
  <c r="C198" i="6"/>
  <c r="D197" i="6"/>
  <c r="C197" i="6"/>
  <c r="D196" i="6"/>
  <c r="C196" i="6"/>
  <c r="B196" i="6" s="1"/>
  <c r="AS195" i="6"/>
  <c r="AR195" i="6"/>
  <c r="AQ195" i="6"/>
  <c r="AP195" i="6"/>
  <c r="AO195" i="6"/>
  <c r="AN195" i="6"/>
  <c r="AM195" i="6"/>
  <c r="AL195" i="6"/>
  <c r="AK195" i="6"/>
  <c r="AJ195" i="6"/>
  <c r="AI195" i="6"/>
  <c r="AH195" i="6"/>
  <c r="AG195" i="6"/>
  <c r="AF195" i="6"/>
  <c r="AE195" i="6"/>
  <c r="AD195" i="6"/>
  <c r="AC195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4" i="6"/>
  <c r="C194" i="6"/>
  <c r="B194" i="6" s="1"/>
  <c r="CG194" i="6" s="1"/>
  <c r="CA194" i="6" s="1"/>
  <c r="AT194" i="6" s="1"/>
  <c r="D193" i="6"/>
  <c r="C193" i="6"/>
  <c r="B193" i="6" s="1"/>
  <c r="CG193" i="6" s="1"/>
  <c r="CA193" i="6" s="1"/>
  <c r="AT193" i="6" s="1"/>
  <c r="D192" i="6"/>
  <c r="C192" i="6"/>
  <c r="B192" i="6" s="1"/>
  <c r="CG192" i="6" s="1"/>
  <c r="CA192" i="6" s="1"/>
  <c r="AT192" i="6" s="1"/>
  <c r="D191" i="6"/>
  <c r="C191" i="6"/>
  <c r="B191" i="6" s="1"/>
  <c r="CG191" i="6" s="1"/>
  <c r="CA191" i="6" s="1"/>
  <c r="AT191" i="6" s="1"/>
  <c r="D190" i="6"/>
  <c r="C190" i="6"/>
  <c r="B190" i="6" s="1"/>
  <c r="CG190" i="6" s="1"/>
  <c r="CA190" i="6" s="1"/>
  <c r="AT190" i="6" s="1"/>
  <c r="D189" i="6"/>
  <c r="C189" i="6"/>
  <c r="B189" i="6" s="1"/>
  <c r="CG189" i="6" s="1"/>
  <c r="CA189" i="6" s="1"/>
  <c r="AT189" i="6" s="1"/>
  <c r="D188" i="6"/>
  <c r="C188" i="6"/>
  <c r="B188" i="6" s="1"/>
  <c r="CG188" i="6" s="1"/>
  <c r="CA188" i="6" s="1"/>
  <c r="AT188" i="6" s="1"/>
  <c r="D187" i="6"/>
  <c r="C187" i="6"/>
  <c r="B187" i="6" s="1"/>
  <c r="CG187" i="6" s="1"/>
  <c r="CA187" i="6" s="1"/>
  <c r="AT187" i="6" s="1"/>
  <c r="D186" i="6"/>
  <c r="C186" i="6"/>
  <c r="B186" i="6" s="1"/>
  <c r="CG186" i="6" s="1"/>
  <c r="CA186" i="6" s="1"/>
  <c r="AT186" i="6" s="1"/>
  <c r="D185" i="6"/>
  <c r="C185" i="6"/>
  <c r="B185" i="6" s="1"/>
  <c r="CG185" i="6" s="1"/>
  <c r="CA185" i="6" s="1"/>
  <c r="AT185" i="6" s="1"/>
  <c r="D184" i="6"/>
  <c r="C184" i="6"/>
  <c r="B184" i="6" s="1"/>
  <c r="CG184" i="6" s="1"/>
  <c r="CA184" i="6" s="1"/>
  <c r="AT184" i="6" s="1"/>
  <c r="D183" i="6"/>
  <c r="C183" i="6"/>
  <c r="B183" i="6" s="1"/>
  <c r="CG183" i="6" s="1"/>
  <c r="CA183" i="6" s="1"/>
  <c r="AT183" i="6" s="1"/>
  <c r="D182" i="6"/>
  <c r="C182" i="6"/>
  <c r="B182" i="6" s="1"/>
  <c r="CG182" i="6" s="1"/>
  <c r="CA182" i="6" s="1"/>
  <c r="AT182" i="6" s="1"/>
  <c r="D181" i="6"/>
  <c r="C181" i="6"/>
  <c r="B181" i="6" s="1"/>
  <c r="CG181" i="6" s="1"/>
  <c r="CA181" i="6" s="1"/>
  <c r="AT181" i="6" s="1"/>
  <c r="D180" i="6"/>
  <c r="C180" i="6"/>
  <c r="B180" i="6" s="1"/>
  <c r="CG180" i="6" s="1"/>
  <c r="CA180" i="6" s="1"/>
  <c r="AT180" i="6" s="1"/>
  <c r="D179" i="6"/>
  <c r="C179" i="6"/>
  <c r="B179" i="6" s="1"/>
  <c r="CG179" i="6" s="1"/>
  <c r="CA179" i="6" s="1"/>
  <c r="AT179" i="6" s="1"/>
  <c r="D178" i="6"/>
  <c r="C178" i="6"/>
  <c r="B178" i="6" s="1"/>
  <c r="CG178" i="6" s="1"/>
  <c r="CA178" i="6" s="1"/>
  <c r="AT178" i="6" s="1"/>
  <c r="D177" i="6"/>
  <c r="C177" i="6"/>
  <c r="B177" i="6" s="1"/>
  <c r="CG177" i="6" s="1"/>
  <c r="CA177" i="6" s="1"/>
  <c r="AT177" i="6" s="1"/>
  <c r="D176" i="6"/>
  <c r="C176" i="6"/>
  <c r="B176" i="6" s="1"/>
  <c r="CG176" i="6" s="1"/>
  <c r="CA176" i="6" s="1"/>
  <c r="AT176" i="6" s="1"/>
  <c r="D175" i="6"/>
  <c r="C175" i="6"/>
  <c r="D174" i="6"/>
  <c r="C174" i="6"/>
  <c r="D173" i="6"/>
  <c r="C173" i="6"/>
  <c r="D172" i="6"/>
  <c r="C172" i="6"/>
  <c r="D171" i="6"/>
  <c r="C171" i="6"/>
  <c r="D170" i="6"/>
  <c r="C170" i="6"/>
  <c r="CG144" i="6"/>
  <c r="CA144" i="6" s="1"/>
  <c r="M144" i="6" s="1"/>
  <c r="B144" i="6"/>
  <c r="CG143" i="6"/>
  <c r="CA143" i="6" s="1"/>
  <c r="M143" i="6" s="1"/>
  <c r="B143" i="6"/>
  <c r="CG142" i="6"/>
  <c r="CA142" i="6" s="1"/>
  <c r="M142" i="6" s="1"/>
  <c r="B142" i="6"/>
  <c r="D138" i="6"/>
  <c r="D137" i="6"/>
  <c r="C133" i="6"/>
  <c r="C132" i="6"/>
  <c r="F128" i="6"/>
  <c r="E128" i="6"/>
  <c r="D128" i="6"/>
  <c r="C128" i="6"/>
  <c r="B128" i="6"/>
  <c r="F120" i="6"/>
  <c r="E120" i="6"/>
  <c r="D120" i="6"/>
  <c r="C120" i="6"/>
  <c r="B120" i="6"/>
  <c r="F112" i="6"/>
  <c r="E112" i="6"/>
  <c r="D112" i="6"/>
  <c r="C112" i="6"/>
  <c r="B112" i="6"/>
  <c r="G80" i="6"/>
  <c r="F80" i="6"/>
  <c r="E80" i="6"/>
  <c r="D80" i="6"/>
  <c r="C80" i="6"/>
  <c r="B79" i="6"/>
  <c r="B78" i="6"/>
  <c r="B77" i="6"/>
  <c r="B76" i="6"/>
  <c r="G73" i="6"/>
  <c r="F73" i="6"/>
  <c r="E73" i="6"/>
  <c r="D73" i="6"/>
  <c r="C73" i="6"/>
  <c r="B72" i="6"/>
  <c r="B71" i="6"/>
  <c r="B70" i="6"/>
  <c r="B69" i="6"/>
  <c r="B73" i="6" s="1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5" i="6"/>
  <c r="C65" i="6"/>
  <c r="B65" i="6" s="1"/>
  <c r="CH65" i="6" s="1"/>
  <c r="D64" i="6"/>
  <c r="C64" i="6"/>
  <c r="D63" i="6"/>
  <c r="C63" i="6"/>
  <c r="B63" i="6"/>
  <c r="CH63" i="6" s="1"/>
  <c r="D62" i="6"/>
  <c r="C62" i="6"/>
  <c r="B62" i="6" s="1"/>
  <c r="D61" i="6"/>
  <c r="C61" i="6"/>
  <c r="B61" i="6" s="1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CL31" i="6"/>
  <c r="CK31" i="6"/>
  <c r="CE31" i="6" s="1"/>
  <c r="CJ31" i="6"/>
  <c r="CI31" i="6"/>
  <c r="CC31" i="6" s="1"/>
  <c r="CH31" i="6"/>
  <c r="CF31" i="6"/>
  <c r="CD31" i="6"/>
  <c r="CB31" i="6"/>
  <c r="D31" i="6"/>
  <c r="D26" i="6"/>
  <c r="C26" i="6"/>
  <c r="D25" i="6"/>
  <c r="C25" i="6"/>
  <c r="D24" i="6"/>
  <c r="C24" i="6"/>
  <c r="D23" i="6"/>
  <c r="C23" i="6"/>
  <c r="D22" i="6"/>
  <c r="D21" i="6" s="1"/>
  <c r="C22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21" i="6"/>
  <c r="D20" i="6"/>
  <c r="C20" i="6"/>
  <c r="B20" i="6" s="1"/>
  <c r="CG20" i="6" s="1"/>
  <c r="CA20" i="6" s="1"/>
  <c r="AV20" i="6" s="1"/>
  <c r="D19" i="6"/>
  <c r="C19" i="6"/>
  <c r="B19" i="6" s="1"/>
  <c r="CG19" i="6" s="1"/>
  <c r="CA19" i="6" s="1"/>
  <c r="AV19" i="6" s="1"/>
  <c r="D18" i="6"/>
  <c r="C18" i="6"/>
  <c r="B18" i="6" s="1"/>
  <c r="CG18" i="6" s="1"/>
  <c r="CA18" i="6" s="1"/>
  <c r="AV18" i="6" s="1"/>
  <c r="D17" i="6"/>
  <c r="C17" i="6"/>
  <c r="B17" i="6" s="1"/>
  <c r="CG17" i="6" s="1"/>
  <c r="CA17" i="6" s="1"/>
  <c r="AV17" i="6" s="1"/>
  <c r="D16" i="6"/>
  <c r="C16" i="6"/>
  <c r="B16" i="6" s="1"/>
  <c r="CG16" i="6" s="1"/>
  <c r="CA16" i="6" s="1"/>
  <c r="AV16" i="6" s="1"/>
  <c r="D15" i="6"/>
  <c r="C15" i="6"/>
  <c r="B15" i="6" s="1"/>
  <c r="CG15" i="6" s="1"/>
  <c r="CA15" i="6" s="1"/>
  <c r="AV15" i="6" s="1"/>
  <c r="D14" i="6"/>
  <c r="C14" i="6"/>
  <c r="B14" i="6" s="1"/>
  <c r="CG14" i="6" s="1"/>
  <c r="CA14" i="6" s="1"/>
  <c r="AV14" i="6" s="1"/>
  <c r="D13" i="6"/>
  <c r="C13" i="6"/>
  <c r="B13" i="6" s="1"/>
  <c r="A5" i="6"/>
  <c r="A4" i="6"/>
  <c r="A3" i="6"/>
  <c r="A2" i="6"/>
  <c r="A326" i="7" l="1"/>
  <c r="CA13" i="7"/>
  <c r="AV13" i="7" s="1"/>
  <c r="B326" i="7"/>
  <c r="AV31" i="7"/>
  <c r="AS208" i="7"/>
  <c r="B23" i="6"/>
  <c r="CG23" i="6" s="1"/>
  <c r="CA23" i="6" s="1"/>
  <c r="AV23" i="6" s="1"/>
  <c r="B25" i="6"/>
  <c r="CG25" i="6" s="1"/>
  <c r="CA25" i="6" s="1"/>
  <c r="AV25" i="6" s="1"/>
  <c r="CM31" i="6"/>
  <c r="CU31" i="6" s="1"/>
  <c r="B64" i="6"/>
  <c r="B66" i="6" s="1"/>
  <c r="B170" i="6"/>
  <c r="CG170" i="6" s="1"/>
  <c r="CA170" i="6" s="1"/>
  <c r="AT170" i="6" s="1"/>
  <c r="B172" i="6"/>
  <c r="CG172" i="6" s="1"/>
  <c r="CA172" i="6" s="1"/>
  <c r="AT172" i="6" s="1"/>
  <c r="B174" i="6"/>
  <c r="CG174" i="6" s="1"/>
  <c r="CA174" i="6" s="1"/>
  <c r="AT174" i="6" s="1"/>
  <c r="D195" i="6"/>
  <c r="B279" i="6"/>
  <c r="B287" i="6"/>
  <c r="B299" i="6"/>
  <c r="B307" i="6"/>
  <c r="B315" i="6"/>
  <c r="B21" i="6"/>
  <c r="B22" i="6"/>
  <c r="CG22" i="6" s="1"/>
  <c r="CA22" i="6" s="1"/>
  <c r="AV22" i="6" s="1"/>
  <c r="B24" i="6"/>
  <c r="CG24" i="6" s="1"/>
  <c r="CA24" i="6" s="1"/>
  <c r="AV24" i="6" s="1"/>
  <c r="B26" i="6"/>
  <c r="CG26" i="6" s="1"/>
  <c r="CA26" i="6" s="1"/>
  <c r="AV26" i="6" s="1"/>
  <c r="D66" i="6"/>
  <c r="B80" i="6"/>
  <c r="B171" i="6"/>
  <c r="CG171" i="6" s="1"/>
  <c r="CA171" i="6" s="1"/>
  <c r="AT171" i="6" s="1"/>
  <c r="B173" i="6"/>
  <c r="CG173" i="6" s="1"/>
  <c r="CA173" i="6" s="1"/>
  <c r="AT173" i="6" s="1"/>
  <c r="B175" i="6"/>
  <c r="CG175" i="6" s="1"/>
  <c r="CA175" i="6" s="1"/>
  <c r="AT175" i="6" s="1"/>
  <c r="B199" i="6"/>
  <c r="B274" i="6"/>
  <c r="B283" i="6"/>
  <c r="B291" i="6"/>
  <c r="B303" i="6"/>
  <c r="B311" i="6"/>
  <c r="CI64" i="6"/>
  <c r="CG64" i="6"/>
  <c r="CB64" i="6"/>
  <c r="CH64" i="6"/>
  <c r="CC64" i="6"/>
  <c r="CA64" i="6"/>
  <c r="CG13" i="6"/>
  <c r="CI62" i="6"/>
  <c r="CG62" i="6"/>
  <c r="CB62" i="6"/>
  <c r="CH62" i="6"/>
  <c r="CC62" i="6"/>
  <c r="CA62" i="6"/>
  <c r="CB61" i="6"/>
  <c r="CG61" i="6"/>
  <c r="CI61" i="6"/>
  <c r="CB63" i="6"/>
  <c r="CG63" i="6"/>
  <c r="CI63" i="6"/>
  <c r="CB65" i="6"/>
  <c r="CG65" i="6"/>
  <c r="CI65" i="6"/>
  <c r="C66" i="6"/>
  <c r="CH206" i="6"/>
  <c r="CB206" i="6" s="1"/>
  <c r="AS206" i="6" s="1"/>
  <c r="CH208" i="6"/>
  <c r="CB208" i="6" s="1"/>
  <c r="AS208" i="6" s="1"/>
  <c r="CH210" i="6"/>
  <c r="CB210" i="6" s="1"/>
  <c r="AS210" i="6" s="1"/>
  <c r="CG31" i="6"/>
  <c r="CA31" i="6" s="1"/>
  <c r="AV31" i="6" s="1"/>
  <c r="CA61" i="6"/>
  <c r="CC61" i="6"/>
  <c r="CH61" i="6"/>
  <c r="CA63" i="6"/>
  <c r="CC63" i="6"/>
  <c r="CA65" i="6"/>
  <c r="CC65" i="6"/>
  <c r="B197" i="6"/>
  <c r="B195" i="6" s="1"/>
  <c r="C195" i="6"/>
  <c r="B211" i="6"/>
  <c r="CG205" i="6"/>
  <c r="CA205" i="6" s="1"/>
  <c r="CH205" i="6"/>
  <c r="CB205" i="6" s="1"/>
  <c r="CH207" i="6"/>
  <c r="CB207" i="6" s="1"/>
  <c r="AS207" i="6" s="1"/>
  <c r="CH209" i="6"/>
  <c r="CB209" i="6" s="1"/>
  <c r="AS209" i="6" s="1"/>
  <c r="C211" i="6"/>
  <c r="D319" i="5"/>
  <c r="C319" i="5"/>
  <c r="D318" i="5"/>
  <c r="C318" i="5"/>
  <c r="B318" i="5" s="1"/>
  <c r="D317" i="5"/>
  <c r="C317" i="5"/>
  <c r="B317" i="5" s="1"/>
  <c r="D316" i="5"/>
  <c r="C316" i="5"/>
  <c r="B316" i="5"/>
  <c r="D315" i="5"/>
  <c r="C315" i="5"/>
  <c r="D314" i="5"/>
  <c r="C314" i="5"/>
  <c r="B314" i="5" s="1"/>
  <c r="D313" i="5"/>
  <c r="C313" i="5"/>
  <c r="B313" i="5"/>
  <c r="D312" i="5"/>
  <c r="B312" i="5" s="1"/>
  <c r="C312" i="5"/>
  <c r="D311" i="5"/>
  <c r="C311" i="5"/>
  <c r="D310" i="5"/>
  <c r="C310" i="5"/>
  <c r="B310" i="5" s="1"/>
  <c r="D309" i="5"/>
  <c r="C309" i="5"/>
  <c r="B309" i="5" s="1"/>
  <c r="D308" i="5"/>
  <c r="C308" i="5"/>
  <c r="B308" i="5"/>
  <c r="D307" i="5"/>
  <c r="C307" i="5"/>
  <c r="D306" i="5"/>
  <c r="C306" i="5"/>
  <c r="B306" i="5" s="1"/>
  <c r="D305" i="5"/>
  <c r="C305" i="5"/>
  <c r="B305" i="5"/>
  <c r="D304" i="5"/>
  <c r="B304" i="5" s="1"/>
  <c r="C304" i="5"/>
  <c r="D303" i="5"/>
  <c r="C303" i="5"/>
  <c r="B303" i="5" s="1"/>
  <c r="D302" i="5"/>
  <c r="C302" i="5"/>
  <c r="B302" i="5" s="1"/>
  <c r="D301" i="5"/>
  <c r="C301" i="5"/>
  <c r="B301" i="5" s="1"/>
  <c r="D300" i="5"/>
  <c r="C300" i="5"/>
  <c r="B300" i="5"/>
  <c r="D299" i="5"/>
  <c r="C299" i="5"/>
  <c r="D297" i="5"/>
  <c r="C297" i="5"/>
  <c r="B297" i="5" s="1"/>
  <c r="D293" i="5"/>
  <c r="C293" i="5"/>
  <c r="B293" i="5"/>
  <c r="D292" i="5"/>
  <c r="B292" i="5" s="1"/>
  <c r="C292" i="5"/>
  <c r="D291" i="5"/>
  <c r="C291" i="5"/>
  <c r="B291" i="5" s="1"/>
  <c r="D290" i="5"/>
  <c r="C290" i="5"/>
  <c r="B290" i="5" s="1"/>
  <c r="D289" i="5"/>
  <c r="C289" i="5"/>
  <c r="B289" i="5" s="1"/>
  <c r="D288" i="5"/>
  <c r="C288" i="5"/>
  <c r="B288" i="5"/>
  <c r="D287" i="5"/>
  <c r="C287" i="5"/>
  <c r="D286" i="5"/>
  <c r="C286" i="5"/>
  <c r="B286" i="5" s="1"/>
  <c r="D285" i="5"/>
  <c r="C285" i="5"/>
  <c r="B285" i="5" s="1"/>
  <c r="D284" i="5"/>
  <c r="B284" i="5" s="1"/>
  <c r="C284" i="5"/>
  <c r="D283" i="5"/>
  <c r="C283" i="5"/>
  <c r="B283" i="5" s="1"/>
  <c r="D282" i="5"/>
  <c r="C282" i="5"/>
  <c r="B282" i="5" s="1"/>
  <c r="D281" i="5"/>
  <c r="C281" i="5"/>
  <c r="B281" i="5" s="1"/>
  <c r="D280" i="5"/>
  <c r="C280" i="5"/>
  <c r="B280" i="5"/>
  <c r="D279" i="5"/>
  <c r="C279" i="5"/>
  <c r="D278" i="5"/>
  <c r="C278" i="5"/>
  <c r="B278" i="5" s="1"/>
  <c r="D277" i="5"/>
  <c r="C277" i="5"/>
  <c r="B277" i="5" s="1"/>
  <c r="D276" i="5"/>
  <c r="B276" i="5" s="1"/>
  <c r="C276" i="5"/>
  <c r="D274" i="5"/>
  <c r="C274" i="5"/>
  <c r="B274" i="5" s="1"/>
  <c r="B269" i="5"/>
  <c r="B226" i="5"/>
  <c r="B219" i="5"/>
  <c r="AR211" i="5"/>
  <c r="AQ211" i="5"/>
  <c r="AP211" i="5"/>
  <c r="AO211" i="5"/>
  <c r="AN211" i="5"/>
  <c r="AM211" i="5"/>
  <c r="AL211" i="5"/>
  <c r="AK211" i="5"/>
  <c r="AJ211" i="5"/>
  <c r="AI211" i="5"/>
  <c r="AH211" i="5"/>
  <c r="AG211" i="5"/>
  <c r="AF211" i="5"/>
  <c r="AE211" i="5"/>
  <c r="AD211" i="5"/>
  <c r="AC211" i="5"/>
  <c r="AB211" i="5"/>
  <c r="AA211" i="5"/>
  <c r="Z211" i="5"/>
  <c r="Y211" i="5"/>
  <c r="X211" i="5"/>
  <c r="W211" i="5"/>
  <c r="V211" i="5"/>
  <c r="U211" i="5"/>
  <c r="T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D210" i="5"/>
  <c r="B210" i="5" s="1"/>
  <c r="C210" i="5"/>
  <c r="D209" i="5"/>
  <c r="C209" i="5"/>
  <c r="B209" i="5" s="1"/>
  <c r="D208" i="5"/>
  <c r="C208" i="5"/>
  <c r="B208" i="5"/>
  <c r="D207" i="5"/>
  <c r="C207" i="5"/>
  <c r="B207" i="5" s="1"/>
  <c r="D206" i="5"/>
  <c r="B206" i="5" s="1"/>
  <c r="C206" i="5"/>
  <c r="D205" i="5"/>
  <c r="C205" i="5"/>
  <c r="C211" i="5" s="1"/>
  <c r="D200" i="5"/>
  <c r="C200" i="5"/>
  <c r="B200" i="5"/>
  <c r="D199" i="5"/>
  <c r="C199" i="5"/>
  <c r="D198" i="5"/>
  <c r="C198" i="5"/>
  <c r="B198" i="5" s="1"/>
  <c r="D197" i="5"/>
  <c r="C197" i="5"/>
  <c r="B197" i="5" s="1"/>
  <c r="D196" i="5"/>
  <c r="B196" i="5" s="1"/>
  <c r="C196" i="5"/>
  <c r="AS195" i="5"/>
  <c r="AR195" i="5"/>
  <c r="AQ195" i="5"/>
  <c r="AP195" i="5"/>
  <c r="AO195" i="5"/>
  <c r="AN195" i="5"/>
  <c r="AM195" i="5"/>
  <c r="AL195" i="5"/>
  <c r="AK195" i="5"/>
  <c r="AJ195" i="5"/>
  <c r="AI195" i="5"/>
  <c r="AH195" i="5"/>
  <c r="AG195" i="5"/>
  <c r="AF195" i="5"/>
  <c r="AE195" i="5"/>
  <c r="AD195" i="5"/>
  <c r="AC195" i="5"/>
  <c r="AB195" i="5"/>
  <c r="AA195" i="5"/>
  <c r="Z195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4" i="5"/>
  <c r="C194" i="5"/>
  <c r="D193" i="5"/>
  <c r="C193" i="5"/>
  <c r="B193" i="5"/>
  <c r="CG193" i="5" s="1"/>
  <c r="CA193" i="5" s="1"/>
  <c r="AT193" i="5" s="1"/>
  <c r="D192" i="5"/>
  <c r="C192" i="5"/>
  <c r="B192" i="5" s="1"/>
  <c r="CG192" i="5" s="1"/>
  <c r="CA192" i="5" s="1"/>
  <c r="AT192" i="5" s="1"/>
  <c r="D191" i="5"/>
  <c r="B191" i="5" s="1"/>
  <c r="CG191" i="5" s="1"/>
  <c r="CA191" i="5" s="1"/>
  <c r="AT191" i="5" s="1"/>
  <c r="C191" i="5"/>
  <c r="D190" i="5"/>
  <c r="C190" i="5"/>
  <c r="D189" i="5"/>
  <c r="C189" i="5"/>
  <c r="B189" i="5" s="1"/>
  <c r="CG189" i="5" s="1"/>
  <c r="CA189" i="5" s="1"/>
  <c r="AT189" i="5" s="1"/>
  <c r="D188" i="5"/>
  <c r="C188" i="5"/>
  <c r="B188" i="5" s="1"/>
  <c r="CG188" i="5" s="1"/>
  <c r="CA188" i="5" s="1"/>
  <c r="AT188" i="5" s="1"/>
  <c r="D187" i="5"/>
  <c r="C187" i="5"/>
  <c r="B187" i="5" s="1"/>
  <c r="CG187" i="5" s="1"/>
  <c r="CA187" i="5" s="1"/>
  <c r="AT187" i="5" s="1"/>
  <c r="D186" i="5"/>
  <c r="C186" i="5"/>
  <c r="D185" i="5"/>
  <c r="C185" i="5"/>
  <c r="B185" i="5"/>
  <c r="CG185" i="5" s="1"/>
  <c r="CA185" i="5" s="1"/>
  <c r="AT185" i="5" s="1"/>
  <c r="D184" i="5"/>
  <c r="C184" i="5"/>
  <c r="B184" i="5" s="1"/>
  <c r="CG184" i="5" s="1"/>
  <c r="CA184" i="5" s="1"/>
  <c r="AT184" i="5" s="1"/>
  <c r="D183" i="5"/>
  <c r="B183" i="5" s="1"/>
  <c r="CG183" i="5" s="1"/>
  <c r="CA183" i="5" s="1"/>
  <c r="AT183" i="5" s="1"/>
  <c r="C183" i="5"/>
  <c r="D182" i="5"/>
  <c r="C182" i="5"/>
  <c r="D181" i="5"/>
  <c r="C181" i="5"/>
  <c r="B181" i="5" s="1"/>
  <c r="CG181" i="5" s="1"/>
  <c r="CA181" i="5" s="1"/>
  <c r="AT181" i="5" s="1"/>
  <c r="D180" i="5"/>
  <c r="C180" i="5"/>
  <c r="B180" i="5" s="1"/>
  <c r="CG180" i="5" s="1"/>
  <c r="CA180" i="5" s="1"/>
  <c r="AT180" i="5" s="1"/>
  <c r="D179" i="5"/>
  <c r="C179" i="5"/>
  <c r="B179" i="5" s="1"/>
  <c r="CG179" i="5" s="1"/>
  <c r="CA179" i="5" s="1"/>
  <c r="AT179" i="5" s="1"/>
  <c r="D178" i="5"/>
  <c r="C178" i="5"/>
  <c r="D177" i="5"/>
  <c r="C177" i="5"/>
  <c r="B177" i="5"/>
  <c r="CG177" i="5" s="1"/>
  <c r="CA177" i="5" s="1"/>
  <c r="AT177" i="5" s="1"/>
  <c r="D176" i="5"/>
  <c r="C176" i="5"/>
  <c r="B176" i="5" s="1"/>
  <c r="CG176" i="5" s="1"/>
  <c r="CA176" i="5" s="1"/>
  <c r="AT176" i="5" s="1"/>
  <c r="D175" i="5"/>
  <c r="B175" i="5" s="1"/>
  <c r="CG175" i="5" s="1"/>
  <c r="CA175" i="5" s="1"/>
  <c r="AT175" i="5" s="1"/>
  <c r="C175" i="5"/>
  <c r="D174" i="5"/>
  <c r="C174" i="5"/>
  <c r="D173" i="5"/>
  <c r="C173" i="5"/>
  <c r="B173" i="5" s="1"/>
  <c r="CG173" i="5" s="1"/>
  <c r="CA173" i="5" s="1"/>
  <c r="AT173" i="5" s="1"/>
  <c r="D172" i="5"/>
  <c r="C172" i="5"/>
  <c r="D171" i="5"/>
  <c r="C171" i="5"/>
  <c r="B171" i="5"/>
  <c r="CG171" i="5" s="1"/>
  <c r="CA171" i="5" s="1"/>
  <c r="AT171" i="5" s="1"/>
  <c r="D170" i="5"/>
  <c r="C170" i="5"/>
  <c r="B144" i="5"/>
  <c r="CG144" i="5" s="1"/>
  <c r="CA144" i="5" s="1"/>
  <c r="M144" i="5" s="1"/>
  <c r="B143" i="5"/>
  <c r="CG143" i="5" s="1"/>
  <c r="CA143" i="5" s="1"/>
  <c r="M143" i="5" s="1"/>
  <c r="B142" i="5"/>
  <c r="CG142" i="5" s="1"/>
  <c r="CA142" i="5" s="1"/>
  <c r="M142" i="5" s="1"/>
  <c r="D138" i="5"/>
  <c r="D137" i="5"/>
  <c r="C133" i="5"/>
  <c r="C132" i="5"/>
  <c r="F128" i="5"/>
  <c r="E128" i="5"/>
  <c r="D128" i="5"/>
  <c r="C128" i="5"/>
  <c r="B128" i="5"/>
  <c r="F120" i="5"/>
  <c r="E120" i="5"/>
  <c r="D120" i="5"/>
  <c r="C120" i="5"/>
  <c r="B120" i="5"/>
  <c r="F112" i="5"/>
  <c r="E112" i="5"/>
  <c r="D112" i="5"/>
  <c r="C112" i="5"/>
  <c r="B112" i="5"/>
  <c r="G80" i="5"/>
  <c r="F80" i="5"/>
  <c r="E80" i="5"/>
  <c r="D80" i="5"/>
  <c r="C80" i="5"/>
  <c r="B79" i="5"/>
  <c r="B78" i="5"/>
  <c r="B77" i="5"/>
  <c r="B76" i="5"/>
  <c r="G73" i="5"/>
  <c r="F73" i="5"/>
  <c r="E73" i="5"/>
  <c r="D73" i="5"/>
  <c r="C73" i="5"/>
  <c r="B72" i="5"/>
  <c r="B71" i="5"/>
  <c r="B70" i="5"/>
  <c r="B69" i="5"/>
  <c r="B73" i="5" s="1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5" i="5"/>
  <c r="C65" i="5"/>
  <c r="B65" i="5" s="1"/>
  <c r="D64" i="5"/>
  <c r="C64" i="5"/>
  <c r="D63" i="5"/>
  <c r="C63" i="5"/>
  <c r="D62" i="5"/>
  <c r="B62" i="5" s="1"/>
  <c r="C62" i="5"/>
  <c r="D61" i="5"/>
  <c r="C61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CL31" i="5"/>
  <c r="CF31" i="5" s="1"/>
  <c r="CK31" i="5"/>
  <c r="CJ31" i="5"/>
  <c r="CD31" i="5" s="1"/>
  <c r="CI31" i="5"/>
  <c r="CC31" i="5" s="1"/>
  <c r="CH31" i="5"/>
  <c r="CB31" i="5" s="1"/>
  <c r="CE31" i="5"/>
  <c r="D31" i="5"/>
  <c r="D26" i="5"/>
  <c r="C26" i="5"/>
  <c r="B26" i="5"/>
  <c r="CG26" i="5" s="1"/>
  <c r="CA26" i="5" s="1"/>
  <c r="AV26" i="5" s="1"/>
  <c r="D25" i="5"/>
  <c r="C25" i="5"/>
  <c r="D24" i="5"/>
  <c r="C24" i="5"/>
  <c r="C21" i="5" s="1"/>
  <c r="D23" i="5"/>
  <c r="C23" i="5"/>
  <c r="D22" i="5"/>
  <c r="B22" i="5" s="1"/>
  <c r="CG22" i="5" s="1"/>
  <c r="CA22" i="5" s="1"/>
  <c r="AV22" i="5" s="1"/>
  <c r="C22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0" i="5"/>
  <c r="B20" i="5" s="1"/>
  <c r="CG20" i="5" s="1"/>
  <c r="CA20" i="5" s="1"/>
  <c r="AV20" i="5" s="1"/>
  <c r="C20" i="5"/>
  <c r="D19" i="5"/>
  <c r="C19" i="5"/>
  <c r="B19" i="5" s="1"/>
  <c r="CG19" i="5" s="1"/>
  <c r="CA19" i="5" s="1"/>
  <c r="AV19" i="5" s="1"/>
  <c r="D18" i="5"/>
  <c r="C18" i="5"/>
  <c r="B18" i="5" s="1"/>
  <c r="CG18" i="5" s="1"/>
  <c r="CA18" i="5" s="1"/>
  <c r="AV18" i="5" s="1"/>
  <c r="D17" i="5"/>
  <c r="C17" i="5"/>
  <c r="D16" i="5"/>
  <c r="C16" i="5"/>
  <c r="B16" i="5"/>
  <c r="CG16" i="5" s="1"/>
  <c r="CA16" i="5" s="1"/>
  <c r="AV16" i="5" s="1"/>
  <c r="D15" i="5"/>
  <c r="C15" i="5"/>
  <c r="B15" i="5" s="1"/>
  <c r="CG15" i="5" s="1"/>
  <c r="CA15" i="5" s="1"/>
  <c r="AV15" i="5" s="1"/>
  <c r="D14" i="5"/>
  <c r="C14" i="5"/>
  <c r="B14" i="5" s="1"/>
  <c r="CG14" i="5" s="1"/>
  <c r="CA14" i="5" s="1"/>
  <c r="AV14" i="5" s="1"/>
  <c r="D13" i="5"/>
  <c r="C13" i="5"/>
  <c r="A5" i="5"/>
  <c r="A4" i="5"/>
  <c r="A3" i="5"/>
  <c r="A2" i="5"/>
  <c r="B17" i="5" l="1"/>
  <c r="CG17" i="5" s="1"/>
  <c r="CA17" i="5" s="1"/>
  <c r="AV17" i="5" s="1"/>
  <c r="B24" i="5"/>
  <c r="CG24" i="5" s="1"/>
  <c r="CA24" i="5" s="1"/>
  <c r="AV24" i="5" s="1"/>
  <c r="B64" i="5"/>
  <c r="CG64" i="5" s="1"/>
  <c r="B178" i="5"/>
  <c r="CG178" i="5" s="1"/>
  <c r="CA178" i="5" s="1"/>
  <c r="AT178" i="5" s="1"/>
  <c r="B182" i="5"/>
  <c r="CG182" i="5" s="1"/>
  <c r="CA182" i="5" s="1"/>
  <c r="AT182" i="5" s="1"/>
  <c r="B186" i="5"/>
  <c r="CG186" i="5" s="1"/>
  <c r="CA186" i="5" s="1"/>
  <c r="AT186" i="5" s="1"/>
  <c r="B190" i="5"/>
  <c r="CG190" i="5" s="1"/>
  <c r="CA190" i="5" s="1"/>
  <c r="AT190" i="5" s="1"/>
  <c r="B194" i="5"/>
  <c r="CG194" i="5" s="1"/>
  <c r="CA194" i="5" s="1"/>
  <c r="AT194" i="5" s="1"/>
  <c r="B199" i="5"/>
  <c r="B195" i="5" s="1"/>
  <c r="B205" i="5"/>
  <c r="CH205" i="5" s="1"/>
  <c r="CB205" i="5" s="1"/>
  <c r="B307" i="5"/>
  <c r="B315" i="5"/>
  <c r="B13" i="5"/>
  <c r="D66" i="5"/>
  <c r="D211" i="5"/>
  <c r="B311" i="5"/>
  <c r="B319" i="5"/>
  <c r="A326" i="6"/>
  <c r="D21" i="5"/>
  <c r="B21" i="5" s="1"/>
  <c r="C195" i="5"/>
  <c r="AS205" i="6"/>
  <c r="B326" i="6"/>
  <c r="CA13" i="6"/>
  <c r="AV13" i="6" s="1"/>
  <c r="CC62" i="5"/>
  <c r="CG62" i="5"/>
  <c r="CG65" i="5"/>
  <c r="CH65" i="5"/>
  <c r="CA65" i="5"/>
  <c r="CC65" i="5"/>
  <c r="CI65" i="5"/>
  <c r="CG205" i="5"/>
  <c r="CA205" i="5" s="1"/>
  <c r="CG207" i="5"/>
  <c r="CA207" i="5" s="1"/>
  <c r="CH207" i="5"/>
  <c r="CB207" i="5" s="1"/>
  <c r="CG208" i="5"/>
  <c r="CA208" i="5" s="1"/>
  <c r="CH208" i="5"/>
  <c r="CB208" i="5" s="1"/>
  <c r="CG210" i="5"/>
  <c r="CA210" i="5" s="1"/>
  <c r="CH210" i="5"/>
  <c r="CB210" i="5" s="1"/>
  <c r="B211" i="5"/>
  <c r="C66" i="5"/>
  <c r="CA62" i="5"/>
  <c r="B63" i="5"/>
  <c r="CB65" i="5"/>
  <c r="D195" i="5"/>
  <c r="B279" i="5"/>
  <c r="B287" i="5"/>
  <c r="B299" i="5"/>
  <c r="CM31" i="5"/>
  <c r="CU31" i="5" s="1"/>
  <c r="CB62" i="5"/>
  <c r="CH64" i="5"/>
  <c r="CH62" i="5"/>
  <c r="B80" i="5"/>
  <c r="CG206" i="5"/>
  <c r="CA206" i="5" s="1"/>
  <c r="CH206" i="5"/>
  <c r="CB206" i="5" s="1"/>
  <c r="CG209" i="5"/>
  <c r="CA209" i="5" s="1"/>
  <c r="AS209" i="5" s="1"/>
  <c r="CH209" i="5"/>
  <c r="CB209" i="5" s="1"/>
  <c r="CG13" i="5"/>
  <c r="B23" i="5"/>
  <c r="CG23" i="5" s="1"/>
  <c r="CA23" i="5" s="1"/>
  <c r="AV23" i="5" s="1"/>
  <c r="B25" i="5"/>
  <c r="CG25" i="5" s="1"/>
  <c r="CA25" i="5" s="1"/>
  <c r="AV25" i="5" s="1"/>
  <c r="CG31" i="5"/>
  <c r="CA31" i="5" s="1"/>
  <c r="B61" i="5"/>
  <c r="CI62" i="5"/>
  <c r="CC64" i="5"/>
  <c r="B170" i="5"/>
  <c r="CG170" i="5" s="1"/>
  <c r="CA170" i="5" s="1"/>
  <c r="AT170" i="5" s="1"/>
  <c r="B172" i="5"/>
  <c r="CG172" i="5" s="1"/>
  <c r="CA172" i="5" s="1"/>
  <c r="AT172" i="5" s="1"/>
  <c r="B174" i="5"/>
  <c r="CG174" i="5" s="1"/>
  <c r="CA174" i="5" s="1"/>
  <c r="AT174" i="5" s="1"/>
  <c r="D319" i="4"/>
  <c r="C319" i="4"/>
  <c r="D318" i="4"/>
  <c r="C318" i="4"/>
  <c r="B318" i="4" s="1"/>
  <c r="D317" i="4"/>
  <c r="B317" i="4" s="1"/>
  <c r="C317" i="4"/>
  <c r="D316" i="4"/>
  <c r="C316" i="4"/>
  <c r="B316" i="4" s="1"/>
  <c r="D315" i="4"/>
  <c r="C315" i="4"/>
  <c r="D314" i="4"/>
  <c r="C314" i="4"/>
  <c r="D313" i="4"/>
  <c r="C313" i="4"/>
  <c r="B313" i="4"/>
  <c r="D312" i="4"/>
  <c r="C312" i="4"/>
  <c r="B312" i="4"/>
  <c r="D311" i="4"/>
  <c r="C311" i="4"/>
  <c r="D310" i="4"/>
  <c r="C310" i="4"/>
  <c r="B310" i="4" s="1"/>
  <c r="D309" i="4"/>
  <c r="B309" i="4" s="1"/>
  <c r="C309" i="4"/>
  <c r="D308" i="4"/>
  <c r="C308" i="4"/>
  <c r="B308" i="4" s="1"/>
  <c r="D307" i="4"/>
  <c r="C307" i="4"/>
  <c r="D306" i="4"/>
  <c r="C306" i="4"/>
  <c r="D305" i="4"/>
  <c r="C305" i="4"/>
  <c r="B305" i="4"/>
  <c r="D304" i="4"/>
  <c r="C304" i="4"/>
  <c r="B304" i="4"/>
  <c r="D303" i="4"/>
  <c r="C303" i="4"/>
  <c r="D302" i="4"/>
  <c r="C302" i="4"/>
  <c r="B302" i="4" s="1"/>
  <c r="D301" i="4"/>
  <c r="B301" i="4" s="1"/>
  <c r="C301" i="4"/>
  <c r="D300" i="4"/>
  <c r="C300" i="4"/>
  <c r="B300" i="4" s="1"/>
  <c r="D299" i="4"/>
  <c r="C299" i="4"/>
  <c r="D297" i="4"/>
  <c r="C297" i="4"/>
  <c r="D293" i="4"/>
  <c r="C293" i="4"/>
  <c r="B293" i="4"/>
  <c r="D292" i="4"/>
  <c r="C292" i="4"/>
  <c r="B292" i="4" s="1"/>
  <c r="D291" i="4"/>
  <c r="C291" i="4"/>
  <c r="D290" i="4"/>
  <c r="C290" i="4"/>
  <c r="D289" i="4"/>
  <c r="B289" i="4" s="1"/>
  <c r="C289" i="4"/>
  <c r="D288" i="4"/>
  <c r="C288" i="4"/>
  <c r="B288" i="4" s="1"/>
  <c r="D287" i="4"/>
  <c r="C287" i="4"/>
  <c r="D286" i="4"/>
  <c r="C286" i="4"/>
  <c r="D285" i="4"/>
  <c r="C285" i="4"/>
  <c r="B285" i="4"/>
  <c r="D284" i="4"/>
  <c r="C284" i="4"/>
  <c r="B284" i="4" s="1"/>
  <c r="D283" i="4"/>
  <c r="C283" i="4"/>
  <c r="D282" i="4"/>
  <c r="C282" i="4"/>
  <c r="D281" i="4"/>
  <c r="B281" i="4" s="1"/>
  <c r="C281" i="4"/>
  <c r="D280" i="4"/>
  <c r="C280" i="4"/>
  <c r="B280" i="4" s="1"/>
  <c r="D279" i="4"/>
  <c r="C279" i="4"/>
  <c r="D278" i="4"/>
  <c r="C278" i="4"/>
  <c r="D277" i="4"/>
  <c r="C277" i="4"/>
  <c r="B277" i="4"/>
  <c r="D276" i="4"/>
  <c r="C276" i="4"/>
  <c r="B276" i="4" s="1"/>
  <c r="D274" i="4"/>
  <c r="C274" i="4"/>
  <c r="B269" i="4"/>
  <c r="B226" i="4"/>
  <c r="B219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0" i="4"/>
  <c r="C210" i="4"/>
  <c r="B210" i="4" s="1"/>
  <c r="D209" i="4"/>
  <c r="B209" i="4" s="1"/>
  <c r="C209" i="4"/>
  <c r="D208" i="4"/>
  <c r="C208" i="4"/>
  <c r="B208" i="4" s="1"/>
  <c r="D207" i="4"/>
  <c r="C207" i="4"/>
  <c r="B207" i="4"/>
  <c r="D206" i="4"/>
  <c r="C206" i="4"/>
  <c r="B206" i="4" s="1"/>
  <c r="D205" i="4"/>
  <c r="D211" i="4" s="1"/>
  <c r="C205" i="4"/>
  <c r="D200" i="4"/>
  <c r="C200" i="4"/>
  <c r="B200" i="4" s="1"/>
  <c r="D199" i="4"/>
  <c r="B199" i="4" s="1"/>
  <c r="C199" i="4"/>
  <c r="D198" i="4"/>
  <c r="C198" i="4"/>
  <c r="D197" i="4"/>
  <c r="C197" i="4"/>
  <c r="B197" i="4"/>
  <c r="D196" i="4"/>
  <c r="C196" i="4"/>
  <c r="B196" i="4" s="1"/>
  <c r="AS195" i="4"/>
  <c r="AR195" i="4"/>
  <c r="AQ195" i="4"/>
  <c r="AP195" i="4"/>
  <c r="AO195" i="4"/>
  <c r="AN195" i="4"/>
  <c r="AM195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4" i="4"/>
  <c r="C194" i="4"/>
  <c r="B194" i="4" s="1"/>
  <c r="CG194" i="4" s="1"/>
  <c r="CA194" i="4" s="1"/>
  <c r="AT194" i="4" s="1"/>
  <c r="D193" i="4"/>
  <c r="C193" i="4"/>
  <c r="B193" i="4" s="1"/>
  <c r="CG193" i="4" s="1"/>
  <c r="CA193" i="4" s="1"/>
  <c r="AT193" i="4" s="1"/>
  <c r="D192" i="4"/>
  <c r="C192" i="4"/>
  <c r="D191" i="4"/>
  <c r="C191" i="4"/>
  <c r="B191" i="4" s="1"/>
  <c r="CG191" i="4" s="1"/>
  <c r="CA191" i="4" s="1"/>
  <c r="AT191" i="4" s="1"/>
  <c r="CG190" i="4"/>
  <c r="CA190" i="4" s="1"/>
  <c r="AT190" i="4" s="1"/>
  <c r="D190" i="4"/>
  <c r="C190" i="4"/>
  <c r="B190" i="4" s="1"/>
  <c r="D189" i="4"/>
  <c r="B189" i="4" s="1"/>
  <c r="CG189" i="4" s="1"/>
  <c r="CA189" i="4" s="1"/>
  <c r="AT189" i="4" s="1"/>
  <c r="C189" i="4"/>
  <c r="D188" i="4"/>
  <c r="C188" i="4"/>
  <c r="D187" i="4"/>
  <c r="C187" i="4"/>
  <c r="B187" i="4"/>
  <c r="CG187" i="4" s="1"/>
  <c r="CA187" i="4" s="1"/>
  <c r="AT187" i="4" s="1"/>
  <c r="D186" i="4"/>
  <c r="C186" i="4"/>
  <c r="B186" i="4" s="1"/>
  <c r="CG186" i="4" s="1"/>
  <c r="CA186" i="4" s="1"/>
  <c r="AT186" i="4" s="1"/>
  <c r="D185" i="4"/>
  <c r="C185" i="4"/>
  <c r="B185" i="4" s="1"/>
  <c r="CG185" i="4" s="1"/>
  <c r="CA185" i="4" s="1"/>
  <c r="AT185" i="4" s="1"/>
  <c r="D184" i="4"/>
  <c r="C184" i="4"/>
  <c r="D183" i="4"/>
  <c r="C183" i="4"/>
  <c r="B183" i="4" s="1"/>
  <c r="CG183" i="4" s="1"/>
  <c r="CA183" i="4" s="1"/>
  <c r="AT183" i="4" s="1"/>
  <c r="CG182" i="4"/>
  <c r="CA182" i="4" s="1"/>
  <c r="AT182" i="4" s="1"/>
  <c r="D182" i="4"/>
  <c r="C182" i="4"/>
  <c r="B182" i="4" s="1"/>
  <c r="D181" i="4"/>
  <c r="B181" i="4" s="1"/>
  <c r="CG181" i="4" s="1"/>
  <c r="CA181" i="4" s="1"/>
  <c r="AT181" i="4" s="1"/>
  <c r="C181" i="4"/>
  <c r="D180" i="4"/>
  <c r="C180" i="4"/>
  <c r="D179" i="4"/>
  <c r="C179" i="4"/>
  <c r="B179" i="4"/>
  <c r="CG179" i="4" s="1"/>
  <c r="CA179" i="4" s="1"/>
  <c r="AT179" i="4" s="1"/>
  <c r="D178" i="4"/>
  <c r="C178" i="4"/>
  <c r="B178" i="4" s="1"/>
  <c r="CG178" i="4" s="1"/>
  <c r="CA178" i="4" s="1"/>
  <c r="AT178" i="4" s="1"/>
  <c r="D177" i="4"/>
  <c r="C177" i="4"/>
  <c r="B177" i="4" s="1"/>
  <c r="CG177" i="4" s="1"/>
  <c r="CA177" i="4" s="1"/>
  <c r="AT177" i="4" s="1"/>
  <c r="D176" i="4"/>
  <c r="C176" i="4"/>
  <c r="D175" i="4"/>
  <c r="C175" i="4"/>
  <c r="B175" i="4" s="1"/>
  <c r="CG175" i="4" s="1"/>
  <c r="CA175" i="4" s="1"/>
  <c r="AT175" i="4" s="1"/>
  <c r="CG174" i="4"/>
  <c r="CA174" i="4" s="1"/>
  <c r="AT174" i="4" s="1"/>
  <c r="D174" i="4"/>
  <c r="C174" i="4"/>
  <c r="B174" i="4" s="1"/>
  <c r="D173" i="4"/>
  <c r="B173" i="4" s="1"/>
  <c r="CG173" i="4" s="1"/>
  <c r="CA173" i="4" s="1"/>
  <c r="AT173" i="4" s="1"/>
  <c r="C173" i="4"/>
  <c r="D172" i="4"/>
  <c r="C172" i="4"/>
  <c r="D171" i="4"/>
  <c r="C171" i="4"/>
  <c r="B171" i="4" s="1"/>
  <c r="CG171" i="4" s="1"/>
  <c r="CA171" i="4" s="1"/>
  <c r="AT171" i="4" s="1"/>
  <c r="D170" i="4"/>
  <c r="C170" i="4"/>
  <c r="CG144" i="4"/>
  <c r="CA144" i="4" s="1"/>
  <c r="M144" i="4" s="1"/>
  <c r="B144" i="4"/>
  <c r="CG143" i="4"/>
  <c r="CA143" i="4" s="1"/>
  <c r="M143" i="4" s="1"/>
  <c r="B143" i="4"/>
  <c r="CG142" i="4"/>
  <c r="CA142" i="4" s="1"/>
  <c r="M142" i="4" s="1"/>
  <c r="B142" i="4"/>
  <c r="D138" i="4"/>
  <c r="D137" i="4"/>
  <c r="C133" i="4"/>
  <c r="C132" i="4"/>
  <c r="F128" i="4"/>
  <c r="E128" i="4"/>
  <c r="D128" i="4"/>
  <c r="C128" i="4"/>
  <c r="B128" i="4"/>
  <c r="F120" i="4"/>
  <c r="E120" i="4"/>
  <c r="D120" i="4"/>
  <c r="C120" i="4"/>
  <c r="B120" i="4"/>
  <c r="F112" i="4"/>
  <c r="E112" i="4"/>
  <c r="D112" i="4"/>
  <c r="C112" i="4"/>
  <c r="B112" i="4"/>
  <c r="G80" i="4"/>
  <c r="F80" i="4"/>
  <c r="E80" i="4"/>
  <c r="D80" i="4"/>
  <c r="C80" i="4"/>
  <c r="B79" i="4"/>
  <c r="B78" i="4"/>
  <c r="B77" i="4"/>
  <c r="B76" i="4"/>
  <c r="G73" i="4"/>
  <c r="F73" i="4"/>
  <c r="E73" i="4"/>
  <c r="D73" i="4"/>
  <c r="C73" i="4"/>
  <c r="B72" i="4"/>
  <c r="B71" i="4"/>
  <c r="B70" i="4"/>
  <c r="B69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5" i="4"/>
  <c r="C65" i="4"/>
  <c r="B65" i="4" s="1"/>
  <c r="D64" i="4"/>
  <c r="C64" i="4"/>
  <c r="D63" i="4"/>
  <c r="C63" i="4"/>
  <c r="D62" i="4"/>
  <c r="C62" i="4"/>
  <c r="B62" i="4" s="1"/>
  <c r="D61" i="4"/>
  <c r="D66" i="4" s="1"/>
  <c r="C61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CL31" i="4"/>
  <c r="CF31" i="4" s="1"/>
  <c r="CK31" i="4"/>
  <c r="CJ31" i="4"/>
  <c r="CD31" i="4" s="1"/>
  <c r="CI31" i="4"/>
  <c r="CC31" i="4" s="1"/>
  <c r="CH31" i="4"/>
  <c r="CB31" i="4" s="1"/>
  <c r="CE31" i="4"/>
  <c r="D31" i="4"/>
  <c r="D26" i="4"/>
  <c r="B26" i="4" s="1"/>
  <c r="CG26" i="4" s="1"/>
  <c r="CA26" i="4" s="1"/>
  <c r="AV26" i="4" s="1"/>
  <c r="C26" i="4"/>
  <c r="D25" i="4"/>
  <c r="C25" i="4"/>
  <c r="B25" i="4" s="1"/>
  <c r="CG25" i="4" s="1"/>
  <c r="CA25" i="4" s="1"/>
  <c r="AV25" i="4" s="1"/>
  <c r="D24" i="4"/>
  <c r="C24" i="4"/>
  <c r="B24" i="4" s="1"/>
  <c r="CG24" i="4" s="1"/>
  <c r="CA24" i="4" s="1"/>
  <c r="AV24" i="4" s="1"/>
  <c r="D23" i="4"/>
  <c r="D21" i="4" s="1"/>
  <c r="C23" i="4"/>
  <c r="D22" i="4"/>
  <c r="C22" i="4"/>
  <c r="B22" i="4"/>
  <c r="CG22" i="4" s="1"/>
  <c r="CA22" i="4" s="1"/>
  <c r="AV22" i="4" s="1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0" i="4"/>
  <c r="B20" i="4" s="1"/>
  <c r="CG20" i="4" s="1"/>
  <c r="CA20" i="4" s="1"/>
  <c r="AV20" i="4" s="1"/>
  <c r="C20" i="4"/>
  <c r="D19" i="4"/>
  <c r="C19" i="4"/>
  <c r="D18" i="4"/>
  <c r="C18" i="4"/>
  <c r="B18" i="4"/>
  <c r="CG18" i="4" s="1"/>
  <c r="CA18" i="4" s="1"/>
  <c r="AV18" i="4" s="1"/>
  <c r="D17" i="4"/>
  <c r="C17" i="4"/>
  <c r="D16" i="4"/>
  <c r="B16" i="4" s="1"/>
  <c r="CG16" i="4" s="1"/>
  <c r="CA16" i="4" s="1"/>
  <c r="AV16" i="4" s="1"/>
  <c r="C16" i="4"/>
  <c r="D15" i="4"/>
  <c r="C15" i="4"/>
  <c r="D14" i="4"/>
  <c r="C14" i="4"/>
  <c r="B14" i="4"/>
  <c r="CG14" i="4" s="1"/>
  <c r="CA14" i="4" s="1"/>
  <c r="AV14" i="4" s="1"/>
  <c r="D13" i="4"/>
  <c r="C13" i="4"/>
  <c r="A5" i="4"/>
  <c r="A4" i="4"/>
  <c r="A3" i="4"/>
  <c r="A2" i="4"/>
  <c r="CH62" i="4" l="1"/>
  <c r="CA62" i="4"/>
  <c r="CI62" i="4"/>
  <c r="B13" i="4"/>
  <c r="CG13" i="4" s="1"/>
  <c r="CA13" i="4" s="1"/>
  <c r="AV13" i="4" s="1"/>
  <c r="B17" i="4"/>
  <c r="CG17" i="4" s="1"/>
  <c r="CA17" i="4" s="1"/>
  <c r="AV17" i="4" s="1"/>
  <c r="CG31" i="4"/>
  <c r="CA31" i="4" s="1"/>
  <c r="B176" i="4"/>
  <c r="CG176" i="4" s="1"/>
  <c r="CA176" i="4" s="1"/>
  <c r="AT176" i="4" s="1"/>
  <c r="B184" i="4"/>
  <c r="CG184" i="4" s="1"/>
  <c r="CA184" i="4" s="1"/>
  <c r="AT184" i="4" s="1"/>
  <c r="B192" i="4"/>
  <c r="CG192" i="4" s="1"/>
  <c r="CA192" i="4" s="1"/>
  <c r="AT192" i="4" s="1"/>
  <c r="C195" i="4"/>
  <c r="B282" i="4"/>
  <c r="B290" i="4"/>
  <c r="CB64" i="5"/>
  <c r="B61" i="4"/>
  <c r="CG61" i="4" s="1"/>
  <c r="B205" i="4"/>
  <c r="CI64" i="5"/>
  <c r="B73" i="4"/>
  <c r="B15" i="4"/>
  <c r="CG15" i="4" s="1"/>
  <c r="CA15" i="4" s="1"/>
  <c r="AV15" i="4" s="1"/>
  <c r="B19" i="4"/>
  <c r="CG19" i="4" s="1"/>
  <c r="CA19" i="4" s="1"/>
  <c r="AV19" i="4" s="1"/>
  <c r="B23" i="4"/>
  <c r="CG23" i="4" s="1"/>
  <c r="CA23" i="4" s="1"/>
  <c r="AV23" i="4" s="1"/>
  <c r="C66" i="4"/>
  <c r="B63" i="4"/>
  <c r="CC63" i="4" s="1"/>
  <c r="B180" i="4"/>
  <c r="CG180" i="4" s="1"/>
  <c r="CA180" i="4" s="1"/>
  <c r="AT180" i="4" s="1"/>
  <c r="B188" i="4"/>
  <c r="CG188" i="4" s="1"/>
  <c r="CA188" i="4" s="1"/>
  <c r="AT188" i="4" s="1"/>
  <c r="B198" i="4"/>
  <c r="B195" i="4" s="1"/>
  <c r="C211" i="4"/>
  <c r="B274" i="4"/>
  <c r="B278" i="4"/>
  <c r="B283" i="4"/>
  <c r="B286" i="4"/>
  <c r="B291" i="4"/>
  <c r="B297" i="4"/>
  <c r="B303" i="4"/>
  <c r="B306" i="4"/>
  <c r="B311" i="4"/>
  <c r="B314" i="4"/>
  <c r="B319" i="4"/>
  <c r="CA64" i="5"/>
  <c r="CI63" i="5"/>
  <c r="CB63" i="5"/>
  <c r="CC63" i="5"/>
  <c r="CG63" i="5"/>
  <c r="CA63" i="5"/>
  <c r="CH63" i="5"/>
  <c r="CG61" i="5"/>
  <c r="B326" i="5" s="1"/>
  <c r="CH61" i="5"/>
  <c r="CA61" i="5"/>
  <c r="B66" i="5"/>
  <c r="A326" i="5" s="1"/>
  <c r="CC61" i="5"/>
  <c r="CI61" i="5"/>
  <c r="CB61" i="5"/>
  <c r="AS206" i="5"/>
  <c r="AS207" i="5"/>
  <c r="AV31" i="5"/>
  <c r="CA13" i="5"/>
  <c r="AV13" i="5" s="1"/>
  <c r="AS210" i="5"/>
  <c r="AS208" i="5"/>
  <c r="AS205" i="5"/>
  <c r="CG65" i="4"/>
  <c r="CH65" i="4"/>
  <c r="CA65" i="4"/>
  <c r="CC65" i="4"/>
  <c r="CI65" i="4"/>
  <c r="CB65" i="4"/>
  <c r="CH61" i="4"/>
  <c r="CA61" i="4"/>
  <c r="CI61" i="4"/>
  <c r="D195" i="4"/>
  <c r="CG205" i="4"/>
  <c r="CA205" i="4" s="1"/>
  <c r="CH205" i="4"/>
  <c r="CB205" i="4" s="1"/>
  <c r="CG207" i="4"/>
  <c r="CA207" i="4" s="1"/>
  <c r="CH207" i="4"/>
  <c r="CB207" i="4" s="1"/>
  <c r="CG209" i="4"/>
  <c r="CA209" i="4" s="1"/>
  <c r="CH209" i="4"/>
  <c r="CB209" i="4" s="1"/>
  <c r="B211" i="4"/>
  <c r="B80" i="4"/>
  <c r="B170" i="4"/>
  <c r="CG170" i="4" s="1"/>
  <c r="CA170" i="4" s="1"/>
  <c r="AT170" i="4" s="1"/>
  <c r="B172" i="4"/>
  <c r="CG172" i="4" s="1"/>
  <c r="CA172" i="4" s="1"/>
  <c r="AT172" i="4" s="1"/>
  <c r="B279" i="4"/>
  <c r="B287" i="4"/>
  <c r="B299" i="4"/>
  <c r="B307" i="4"/>
  <c r="B315" i="4"/>
  <c r="CC61" i="4"/>
  <c r="CG206" i="4"/>
  <c r="CA206" i="4" s="1"/>
  <c r="CH206" i="4"/>
  <c r="CB206" i="4" s="1"/>
  <c r="CG208" i="4"/>
  <c r="CA208" i="4" s="1"/>
  <c r="CH208" i="4"/>
  <c r="CB208" i="4" s="1"/>
  <c r="CG210" i="4"/>
  <c r="CA210" i="4" s="1"/>
  <c r="CH210" i="4"/>
  <c r="CB210" i="4" s="1"/>
  <c r="C21" i="4"/>
  <c r="B21" i="4" s="1"/>
  <c r="CM31" i="4"/>
  <c r="CU31" i="4" s="1"/>
  <c r="AV31" i="4" s="1"/>
  <c r="CC62" i="4"/>
  <c r="CG62" i="4"/>
  <c r="CB62" i="4"/>
  <c r="CI63" i="4"/>
  <c r="CB63" i="4"/>
  <c r="B64" i="4"/>
  <c r="D315" i="3"/>
  <c r="C315" i="3"/>
  <c r="D314" i="3"/>
  <c r="C314" i="3"/>
  <c r="B314" i="3" s="1"/>
  <c r="D313" i="3"/>
  <c r="C313" i="3"/>
  <c r="B313" i="3" s="1"/>
  <c r="D312" i="3"/>
  <c r="C312" i="3"/>
  <c r="B312" i="3" s="1"/>
  <c r="D311" i="3"/>
  <c r="C311" i="3"/>
  <c r="D310" i="3"/>
  <c r="C310" i="3"/>
  <c r="D309" i="3"/>
  <c r="C309" i="3"/>
  <c r="B309" i="3"/>
  <c r="D308" i="3"/>
  <c r="C308" i="3"/>
  <c r="B308" i="3"/>
  <c r="D307" i="3"/>
  <c r="C307" i="3"/>
  <c r="D306" i="3"/>
  <c r="C306" i="3"/>
  <c r="B306" i="3" s="1"/>
  <c r="D305" i="3"/>
  <c r="C305" i="3"/>
  <c r="B305" i="3" s="1"/>
  <c r="D304" i="3"/>
  <c r="C304" i="3"/>
  <c r="B304" i="3" s="1"/>
  <c r="D303" i="3"/>
  <c r="C303" i="3"/>
  <c r="D302" i="3"/>
  <c r="C302" i="3"/>
  <c r="D301" i="3"/>
  <c r="C301" i="3"/>
  <c r="B301" i="3"/>
  <c r="D300" i="3"/>
  <c r="C300" i="3"/>
  <c r="B300" i="3"/>
  <c r="D299" i="3"/>
  <c r="C299" i="3"/>
  <c r="D298" i="3"/>
  <c r="C298" i="3"/>
  <c r="B298" i="3" s="1"/>
  <c r="D297" i="3"/>
  <c r="C297" i="3"/>
  <c r="B297" i="3" s="1"/>
  <c r="D296" i="3"/>
  <c r="C296" i="3"/>
  <c r="B296" i="3" s="1"/>
  <c r="D295" i="3"/>
  <c r="C295" i="3"/>
  <c r="D293" i="3"/>
  <c r="C293" i="3"/>
  <c r="D289" i="3"/>
  <c r="C289" i="3"/>
  <c r="B289" i="3"/>
  <c r="D288" i="3"/>
  <c r="C288" i="3"/>
  <c r="B288" i="3"/>
  <c r="D287" i="3"/>
  <c r="C287" i="3"/>
  <c r="D286" i="3"/>
  <c r="C286" i="3"/>
  <c r="B286" i="3" s="1"/>
  <c r="D285" i="3"/>
  <c r="C285" i="3"/>
  <c r="B285" i="3" s="1"/>
  <c r="D284" i="3"/>
  <c r="C284" i="3"/>
  <c r="B284" i="3" s="1"/>
  <c r="D283" i="3"/>
  <c r="C283" i="3"/>
  <c r="D282" i="3"/>
  <c r="C282" i="3"/>
  <c r="D281" i="3"/>
  <c r="C281" i="3"/>
  <c r="B281" i="3"/>
  <c r="D280" i="3"/>
  <c r="C280" i="3"/>
  <c r="B280" i="3"/>
  <c r="D279" i="3"/>
  <c r="C279" i="3"/>
  <c r="D278" i="3"/>
  <c r="C278" i="3"/>
  <c r="B278" i="3" s="1"/>
  <c r="D277" i="3"/>
  <c r="C277" i="3"/>
  <c r="B277" i="3" s="1"/>
  <c r="D276" i="3"/>
  <c r="C276" i="3"/>
  <c r="B276" i="3" s="1"/>
  <c r="D274" i="3"/>
  <c r="C274" i="3"/>
  <c r="B269" i="3"/>
  <c r="B226" i="3"/>
  <c r="B219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0" i="3"/>
  <c r="C210" i="3"/>
  <c r="B210" i="3" s="1"/>
  <c r="D209" i="3"/>
  <c r="C209" i="3"/>
  <c r="B209" i="3"/>
  <c r="D208" i="3"/>
  <c r="C208" i="3"/>
  <c r="B208" i="3"/>
  <c r="D207" i="3"/>
  <c r="C207" i="3"/>
  <c r="B207" i="3" s="1"/>
  <c r="D206" i="3"/>
  <c r="C206" i="3"/>
  <c r="B206" i="3" s="1"/>
  <c r="D205" i="3"/>
  <c r="C205" i="3"/>
  <c r="B205" i="3"/>
  <c r="D200" i="3"/>
  <c r="C200" i="3"/>
  <c r="B200" i="3"/>
  <c r="D199" i="3"/>
  <c r="B199" i="3" s="1"/>
  <c r="C199" i="3"/>
  <c r="D198" i="3"/>
  <c r="C198" i="3"/>
  <c r="B198" i="3" s="1"/>
  <c r="D197" i="3"/>
  <c r="C197" i="3"/>
  <c r="B197" i="3" s="1"/>
  <c r="D196" i="3"/>
  <c r="C196" i="3"/>
  <c r="B196" i="3" s="1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4" i="3"/>
  <c r="C194" i="3"/>
  <c r="D193" i="3"/>
  <c r="C193" i="3"/>
  <c r="B193" i="3"/>
  <c r="CG193" i="3" s="1"/>
  <c r="CA193" i="3" s="1"/>
  <c r="AT193" i="3" s="1"/>
  <c r="D192" i="3"/>
  <c r="C192" i="3"/>
  <c r="B192" i="3" s="1"/>
  <c r="CG192" i="3" s="1"/>
  <c r="CA192" i="3" s="1"/>
  <c r="AT192" i="3" s="1"/>
  <c r="AT191" i="3"/>
  <c r="D191" i="3"/>
  <c r="C191" i="3"/>
  <c r="B191" i="3"/>
  <c r="CG191" i="3" s="1"/>
  <c r="CA191" i="3" s="1"/>
  <c r="D190" i="3"/>
  <c r="C190" i="3"/>
  <c r="D189" i="3"/>
  <c r="C189" i="3"/>
  <c r="B189" i="3"/>
  <c r="CG189" i="3" s="1"/>
  <c r="CA189" i="3" s="1"/>
  <c r="AT189" i="3" s="1"/>
  <c r="D188" i="3"/>
  <c r="C188" i="3"/>
  <c r="D187" i="3"/>
  <c r="C187" i="3"/>
  <c r="B187" i="3" s="1"/>
  <c r="CG187" i="3" s="1"/>
  <c r="CA187" i="3" s="1"/>
  <c r="AT187" i="3" s="1"/>
  <c r="D186" i="3"/>
  <c r="C186" i="3"/>
  <c r="D185" i="3"/>
  <c r="C185" i="3"/>
  <c r="B185" i="3"/>
  <c r="CG185" i="3" s="1"/>
  <c r="CA185" i="3" s="1"/>
  <c r="AT185" i="3" s="1"/>
  <c r="D184" i="3"/>
  <c r="C184" i="3"/>
  <c r="D183" i="3"/>
  <c r="C183" i="3"/>
  <c r="B183" i="3" s="1"/>
  <c r="CG183" i="3" s="1"/>
  <c r="CA183" i="3" s="1"/>
  <c r="AT183" i="3" s="1"/>
  <c r="D182" i="3"/>
  <c r="C182" i="3"/>
  <c r="D181" i="3"/>
  <c r="C181" i="3"/>
  <c r="B181" i="3" s="1"/>
  <c r="CG181" i="3" s="1"/>
  <c r="CA181" i="3" s="1"/>
  <c r="AT181" i="3" s="1"/>
  <c r="D180" i="3"/>
  <c r="C180" i="3"/>
  <c r="D179" i="3"/>
  <c r="C179" i="3"/>
  <c r="B179" i="3"/>
  <c r="CG179" i="3" s="1"/>
  <c r="CA179" i="3" s="1"/>
  <c r="AT179" i="3" s="1"/>
  <c r="D178" i="3"/>
  <c r="C178" i="3"/>
  <c r="D177" i="3"/>
  <c r="C177" i="3"/>
  <c r="B177" i="3"/>
  <c r="CG177" i="3" s="1"/>
  <c r="CA177" i="3" s="1"/>
  <c r="AT177" i="3" s="1"/>
  <c r="D176" i="3"/>
  <c r="C176" i="3"/>
  <c r="D175" i="3"/>
  <c r="C175" i="3"/>
  <c r="B175" i="3" s="1"/>
  <c r="CG175" i="3" s="1"/>
  <c r="CA175" i="3" s="1"/>
  <c r="AT175" i="3" s="1"/>
  <c r="D174" i="3"/>
  <c r="C174" i="3"/>
  <c r="D173" i="3"/>
  <c r="C173" i="3"/>
  <c r="B173" i="3" s="1"/>
  <c r="CG173" i="3" s="1"/>
  <c r="CA173" i="3" s="1"/>
  <c r="AT173" i="3" s="1"/>
  <c r="D172" i="3"/>
  <c r="C172" i="3"/>
  <c r="D171" i="3"/>
  <c r="C171" i="3"/>
  <c r="B171" i="3"/>
  <c r="CG171" i="3" s="1"/>
  <c r="CA171" i="3" s="1"/>
  <c r="AT171" i="3" s="1"/>
  <c r="D170" i="3"/>
  <c r="C170" i="3"/>
  <c r="B144" i="3"/>
  <c r="CG144" i="3" s="1"/>
  <c r="CA144" i="3" s="1"/>
  <c r="M144" i="3" s="1"/>
  <c r="B143" i="3"/>
  <c r="CG143" i="3" s="1"/>
  <c r="CA143" i="3" s="1"/>
  <c r="M143" i="3" s="1"/>
  <c r="B142" i="3"/>
  <c r="CG142" i="3" s="1"/>
  <c r="CA142" i="3" s="1"/>
  <c r="M142" i="3" s="1"/>
  <c r="D138" i="3"/>
  <c r="D137" i="3"/>
  <c r="C133" i="3"/>
  <c r="C132" i="3"/>
  <c r="F128" i="3"/>
  <c r="E128" i="3"/>
  <c r="D128" i="3"/>
  <c r="C128" i="3"/>
  <c r="B128" i="3"/>
  <c r="F120" i="3"/>
  <c r="E120" i="3"/>
  <c r="D120" i="3"/>
  <c r="C120" i="3"/>
  <c r="B120" i="3"/>
  <c r="F112" i="3"/>
  <c r="E112" i="3"/>
  <c r="D112" i="3"/>
  <c r="C112" i="3"/>
  <c r="B112" i="3"/>
  <c r="G80" i="3"/>
  <c r="F80" i="3"/>
  <c r="E80" i="3"/>
  <c r="D80" i="3"/>
  <c r="C80" i="3"/>
  <c r="B79" i="3"/>
  <c r="B78" i="3"/>
  <c r="B77" i="3"/>
  <c r="B76" i="3"/>
  <c r="G73" i="3"/>
  <c r="F73" i="3"/>
  <c r="E73" i="3"/>
  <c r="D73" i="3"/>
  <c r="C73" i="3"/>
  <c r="B72" i="3"/>
  <c r="B71" i="3"/>
  <c r="B70" i="3"/>
  <c r="B69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5" i="3"/>
  <c r="C65" i="3"/>
  <c r="B65" i="3" s="1"/>
  <c r="D64" i="3"/>
  <c r="C64" i="3"/>
  <c r="B64" i="3" s="1"/>
  <c r="CC64" i="3" s="1"/>
  <c r="D63" i="3"/>
  <c r="C63" i="3"/>
  <c r="CI62" i="3"/>
  <c r="D62" i="3"/>
  <c r="C62" i="3"/>
  <c r="B62" i="3"/>
  <c r="D61" i="3"/>
  <c r="D66" i="3" s="1"/>
  <c r="C61" i="3"/>
  <c r="B61" i="3" s="1"/>
  <c r="CB61" i="3" s="1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CL31" i="3"/>
  <c r="CF31" i="3" s="1"/>
  <c r="CK31" i="3"/>
  <c r="CJ31" i="3"/>
  <c r="CI31" i="3"/>
  <c r="CC31" i="3" s="1"/>
  <c r="CH31" i="3"/>
  <c r="CB31" i="3" s="1"/>
  <c r="CE31" i="3"/>
  <c r="CD31" i="3"/>
  <c r="D31" i="3"/>
  <c r="D26" i="3"/>
  <c r="C26" i="3"/>
  <c r="B26" i="3" s="1"/>
  <c r="CG26" i="3" s="1"/>
  <c r="CA26" i="3" s="1"/>
  <c r="AV26" i="3" s="1"/>
  <c r="D25" i="3"/>
  <c r="C25" i="3"/>
  <c r="B25" i="3" s="1"/>
  <c r="CG25" i="3" s="1"/>
  <c r="CA25" i="3" s="1"/>
  <c r="AV25" i="3" s="1"/>
  <c r="D24" i="3"/>
  <c r="C24" i="3"/>
  <c r="B24" i="3"/>
  <c r="CG24" i="3" s="1"/>
  <c r="CA24" i="3" s="1"/>
  <c r="AV24" i="3" s="1"/>
  <c r="D23" i="3"/>
  <c r="D21" i="3" s="1"/>
  <c r="C23" i="3"/>
  <c r="D22" i="3"/>
  <c r="C22" i="3"/>
  <c r="B22" i="3"/>
  <c r="CG22" i="3" s="1"/>
  <c r="CA22" i="3" s="1"/>
  <c r="AV22" i="3" s="1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0" i="3"/>
  <c r="C20" i="3"/>
  <c r="B20" i="3" s="1"/>
  <c r="CG20" i="3" s="1"/>
  <c r="CA20" i="3" s="1"/>
  <c r="AV20" i="3" s="1"/>
  <c r="D19" i="3"/>
  <c r="C19" i="3"/>
  <c r="D18" i="3"/>
  <c r="C18" i="3"/>
  <c r="B18" i="3"/>
  <c r="CG18" i="3" s="1"/>
  <c r="CA18" i="3" s="1"/>
  <c r="AV18" i="3" s="1"/>
  <c r="D17" i="3"/>
  <c r="C17" i="3"/>
  <c r="B17" i="3" s="1"/>
  <c r="CG17" i="3" s="1"/>
  <c r="CA17" i="3" s="1"/>
  <c r="AV17" i="3" s="1"/>
  <c r="D16" i="3"/>
  <c r="C16" i="3"/>
  <c r="B16" i="3" s="1"/>
  <c r="CG16" i="3" s="1"/>
  <c r="CA16" i="3" s="1"/>
  <c r="AV16" i="3" s="1"/>
  <c r="D15" i="3"/>
  <c r="C15" i="3"/>
  <c r="D14" i="3"/>
  <c r="C14" i="3"/>
  <c r="B14" i="3"/>
  <c r="CG14" i="3" s="1"/>
  <c r="CA14" i="3" s="1"/>
  <c r="AV14" i="3" s="1"/>
  <c r="D13" i="3"/>
  <c r="C13" i="3"/>
  <c r="A5" i="3"/>
  <c r="A4" i="3"/>
  <c r="A3" i="3"/>
  <c r="A2" i="3"/>
  <c r="CG31" i="3" l="1"/>
  <c r="CA31" i="3" s="1"/>
  <c r="C211" i="3"/>
  <c r="AS208" i="4"/>
  <c r="AS209" i="4"/>
  <c r="AS205" i="4"/>
  <c r="B13" i="3"/>
  <c r="B63" i="3"/>
  <c r="CG63" i="3" s="1"/>
  <c r="B73" i="3"/>
  <c r="B188" i="3"/>
  <c r="CG188" i="3" s="1"/>
  <c r="CA188" i="3" s="1"/>
  <c r="AT188" i="3" s="1"/>
  <c r="D195" i="3"/>
  <c r="D211" i="3"/>
  <c r="CB61" i="4"/>
  <c r="B15" i="3"/>
  <c r="CG15" i="3" s="1"/>
  <c r="CA15" i="3" s="1"/>
  <c r="AV15" i="3" s="1"/>
  <c r="B19" i="3"/>
  <c r="CG19" i="3" s="1"/>
  <c r="CA19" i="3" s="1"/>
  <c r="AV19" i="3" s="1"/>
  <c r="B23" i="3"/>
  <c r="CG23" i="3" s="1"/>
  <c r="CA23" i="3" s="1"/>
  <c r="AV23" i="3" s="1"/>
  <c r="B186" i="3"/>
  <c r="CG186" i="3" s="1"/>
  <c r="CA186" i="3" s="1"/>
  <c r="AT186" i="3" s="1"/>
  <c r="B190" i="3"/>
  <c r="CG190" i="3" s="1"/>
  <c r="CA190" i="3" s="1"/>
  <c r="AT190" i="3" s="1"/>
  <c r="B194" i="3"/>
  <c r="CG194" i="3" s="1"/>
  <c r="CA194" i="3" s="1"/>
  <c r="AT194" i="3" s="1"/>
  <c r="B282" i="3"/>
  <c r="B293" i="3"/>
  <c r="B302" i="3"/>
  <c r="B310" i="3"/>
  <c r="CA63" i="4"/>
  <c r="CG63" i="4"/>
  <c r="B326" i="4" s="1"/>
  <c r="CH63" i="4"/>
  <c r="AS206" i="4"/>
  <c r="AS210" i="4"/>
  <c r="CH64" i="4"/>
  <c r="CA64" i="4"/>
  <c r="CI64" i="4"/>
  <c r="CB64" i="4"/>
  <c r="CG64" i="4"/>
  <c r="CC64" i="4"/>
  <c r="B66" i="4"/>
  <c r="A326" i="4" s="1"/>
  <c r="AS207" i="4"/>
  <c r="CG13" i="3"/>
  <c r="CM31" i="3"/>
  <c r="CU31" i="3" s="1"/>
  <c r="AV31" i="3" s="1"/>
  <c r="C21" i="3"/>
  <c r="B21" i="3" s="1"/>
  <c r="A322" i="3" s="1"/>
  <c r="CC62" i="3"/>
  <c r="CG62" i="3"/>
  <c r="CB62" i="3"/>
  <c r="CI63" i="3"/>
  <c r="CB63" i="3"/>
  <c r="CC63" i="3"/>
  <c r="CH64" i="3"/>
  <c r="CA64" i="3"/>
  <c r="CI64" i="3"/>
  <c r="CB64" i="3"/>
  <c r="CG65" i="3"/>
  <c r="CH65" i="3"/>
  <c r="CA65" i="3"/>
  <c r="CC65" i="3"/>
  <c r="C195" i="3"/>
  <c r="CH62" i="3"/>
  <c r="CA63" i="3"/>
  <c r="CI65" i="3"/>
  <c r="B80" i="3"/>
  <c r="B170" i="3"/>
  <c r="CG170" i="3" s="1"/>
  <c r="CA170" i="3" s="1"/>
  <c r="AT170" i="3" s="1"/>
  <c r="B172" i="3"/>
  <c r="CG172" i="3" s="1"/>
  <c r="CA172" i="3" s="1"/>
  <c r="AT172" i="3" s="1"/>
  <c r="B174" i="3"/>
  <c r="CG174" i="3" s="1"/>
  <c r="CA174" i="3" s="1"/>
  <c r="AT174" i="3" s="1"/>
  <c r="B176" i="3"/>
  <c r="CG176" i="3" s="1"/>
  <c r="CA176" i="3" s="1"/>
  <c r="AT176" i="3" s="1"/>
  <c r="B178" i="3"/>
  <c r="CG178" i="3" s="1"/>
  <c r="CA178" i="3" s="1"/>
  <c r="AT178" i="3" s="1"/>
  <c r="B180" i="3"/>
  <c r="CG180" i="3" s="1"/>
  <c r="CA180" i="3" s="1"/>
  <c r="AT180" i="3" s="1"/>
  <c r="B182" i="3"/>
  <c r="CG182" i="3" s="1"/>
  <c r="CA182" i="3" s="1"/>
  <c r="AT182" i="3" s="1"/>
  <c r="B184" i="3"/>
  <c r="CG184" i="3" s="1"/>
  <c r="CA184" i="3" s="1"/>
  <c r="AT184" i="3" s="1"/>
  <c r="CG205" i="3"/>
  <c r="CA205" i="3" s="1"/>
  <c r="AS205" i="3" s="1"/>
  <c r="CH205" i="3"/>
  <c r="CB205" i="3" s="1"/>
  <c r="CG206" i="3"/>
  <c r="CA206" i="3" s="1"/>
  <c r="CH206" i="3"/>
  <c r="CB206" i="3" s="1"/>
  <c r="CG207" i="3"/>
  <c r="CA207" i="3" s="1"/>
  <c r="AS207" i="3" s="1"/>
  <c r="CH207" i="3"/>
  <c r="CB207" i="3" s="1"/>
  <c r="CG208" i="3"/>
  <c r="CA208" i="3" s="1"/>
  <c r="CH208" i="3"/>
  <c r="CB208" i="3" s="1"/>
  <c r="CG209" i="3"/>
  <c r="CA209" i="3" s="1"/>
  <c r="AS209" i="3" s="1"/>
  <c r="CH209" i="3"/>
  <c r="CB209" i="3" s="1"/>
  <c r="CG210" i="3"/>
  <c r="CA210" i="3" s="1"/>
  <c r="CH210" i="3"/>
  <c r="CB210" i="3" s="1"/>
  <c r="B211" i="3"/>
  <c r="B274" i="3"/>
  <c r="B283" i="3"/>
  <c r="B295" i="3"/>
  <c r="B303" i="3"/>
  <c r="B311" i="3"/>
  <c r="CG61" i="3"/>
  <c r="CH61" i="3"/>
  <c r="CA61" i="3"/>
  <c r="CC61" i="3"/>
  <c r="B66" i="3"/>
  <c r="C66" i="3"/>
  <c r="CI61" i="3"/>
  <c r="CA62" i="3"/>
  <c r="CH63" i="3"/>
  <c r="CG64" i="3"/>
  <c r="CB65" i="3"/>
  <c r="B195" i="3"/>
  <c r="B279" i="3"/>
  <c r="B287" i="3"/>
  <c r="B299" i="3"/>
  <c r="B307" i="3"/>
  <c r="B315" i="3"/>
  <c r="AS210" i="3" l="1"/>
  <c r="AS208" i="3"/>
  <c r="AS206" i="3"/>
  <c r="B322" i="3"/>
  <c r="CA13" i="3"/>
  <c r="AV13" i="3" s="1"/>
  <c r="D315" i="2" l="1"/>
  <c r="C315" i="2"/>
  <c r="B315" i="2" s="1"/>
  <c r="D314" i="2"/>
  <c r="C314" i="2"/>
  <c r="B314" i="2" s="1"/>
  <c r="D313" i="2"/>
  <c r="C313" i="2"/>
  <c r="B313" i="2"/>
  <c r="D312" i="2"/>
  <c r="C312" i="2"/>
  <c r="B312" i="2" s="1"/>
  <c r="D311" i="2"/>
  <c r="C311" i="2"/>
  <c r="D310" i="2"/>
  <c r="C310" i="2"/>
  <c r="B310" i="2" s="1"/>
  <c r="D309" i="2"/>
  <c r="C309" i="2"/>
  <c r="B309" i="2" s="1"/>
  <c r="D308" i="2"/>
  <c r="C308" i="2"/>
  <c r="B308" i="2"/>
  <c r="D307" i="2"/>
  <c r="C307" i="2"/>
  <c r="B307" i="2" s="1"/>
  <c r="D306" i="2"/>
  <c r="C306" i="2"/>
  <c r="B306" i="2" s="1"/>
  <c r="D305" i="2"/>
  <c r="C305" i="2"/>
  <c r="B305" i="2"/>
  <c r="D304" i="2"/>
  <c r="C304" i="2"/>
  <c r="B304" i="2" s="1"/>
  <c r="D303" i="2"/>
  <c r="C303" i="2"/>
  <c r="D302" i="2"/>
  <c r="C302" i="2"/>
  <c r="D301" i="2"/>
  <c r="C301" i="2"/>
  <c r="B301" i="2" s="1"/>
  <c r="D300" i="2"/>
  <c r="C300" i="2"/>
  <c r="B300" i="2"/>
  <c r="D299" i="2"/>
  <c r="C299" i="2"/>
  <c r="B299" i="2" s="1"/>
  <c r="D298" i="2"/>
  <c r="C298" i="2"/>
  <c r="B298" i="2" s="1"/>
  <c r="D297" i="2"/>
  <c r="C297" i="2"/>
  <c r="B297" i="2"/>
  <c r="D296" i="2"/>
  <c r="B296" i="2" s="1"/>
  <c r="C296" i="2"/>
  <c r="D295" i="2"/>
  <c r="C295" i="2"/>
  <c r="D293" i="2"/>
  <c r="C293" i="2"/>
  <c r="B293" i="2" s="1"/>
  <c r="D289" i="2"/>
  <c r="C289" i="2"/>
  <c r="B289" i="2" s="1"/>
  <c r="D288" i="2"/>
  <c r="C288" i="2"/>
  <c r="B288" i="2"/>
  <c r="D287" i="2"/>
  <c r="C287" i="2"/>
  <c r="D286" i="2"/>
  <c r="C286" i="2"/>
  <c r="B286" i="2" s="1"/>
  <c r="D285" i="2"/>
  <c r="C285" i="2"/>
  <c r="B285" i="2"/>
  <c r="D284" i="2"/>
  <c r="C284" i="2"/>
  <c r="B284" i="2" s="1"/>
  <c r="D283" i="2"/>
  <c r="C283" i="2"/>
  <c r="D282" i="2"/>
  <c r="C282" i="2"/>
  <c r="B282" i="2" s="1"/>
  <c r="D281" i="2"/>
  <c r="C281" i="2"/>
  <c r="B281" i="2" s="1"/>
  <c r="D280" i="2"/>
  <c r="C280" i="2"/>
  <c r="B280" i="2"/>
  <c r="D279" i="2"/>
  <c r="C279" i="2"/>
  <c r="D278" i="2"/>
  <c r="C278" i="2"/>
  <c r="B278" i="2" s="1"/>
  <c r="D277" i="2"/>
  <c r="C277" i="2"/>
  <c r="B277" i="2"/>
  <c r="D276" i="2"/>
  <c r="C276" i="2"/>
  <c r="B276" i="2" s="1"/>
  <c r="D274" i="2"/>
  <c r="C274" i="2"/>
  <c r="B269" i="2"/>
  <c r="B226" i="2"/>
  <c r="B219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0" i="2"/>
  <c r="C210" i="2"/>
  <c r="B210" i="2" s="1"/>
  <c r="D209" i="2"/>
  <c r="C209" i="2"/>
  <c r="B209" i="2" s="1"/>
  <c r="D208" i="2"/>
  <c r="C208" i="2"/>
  <c r="B208" i="2"/>
  <c r="D207" i="2"/>
  <c r="C207" i="2"/>
  <c r="B207" i="2"/>
  <c r="D206" i="2"/>
  <c r="C206" i="2"/>
  <c r="B206" i="2" s="1"/>
  <c r="D205" i="2"/>
  <c r="C205" i="2"/>
  <c r="C211" i="2" s="1"/>
  <c r="D200" i="2"/>
  <c r="C200" i="2"/>
  <c r="B200" i="2"/>
  <c r="D199" i="2"/>
  <c r="B199" i="2" s="1"/>
  <c r="C199" i="2"/>
  <c r="D198" i="2"/>
  <c r="C198" i="2"/>
  <c r="B198" i="2" s="1"/>
  <c r="D197" i="2"/>
  <c r="C197" i="2"/>
  <c r="B197" i="2"/>
  <c r="D196" i="2"/>
  <c r="C196" i="2"/>
  <c r="B196" i="2" s="1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4" i="2"/>
  <c r="C194" i="2"/>
  <c r="D193" i="2"/>
  <c r="C193" i="2"/>
  <c r="B193" i="2" s="1"/>
  <c r="CG193" i="2" s="1"/>
  <c r="CA193" i="2" s="1"/>
  <c r="AT193" i="2" s="1"/>
  <c r="D192" i="2"/>
  <c r="C192" i="2"/>
  <c r="D191" i="2"/>
  <c r="C191" i="2"/>
  <c r="B191" i="2" s="1"/>
  <c r="CG191" i="2" s="1"/>
  <c r="CA191" i="2" s="1"/>
  <c r="AT191" i="2" s="1"/>
  <c r="D190" i="2"/>
  <c r="C190" i="2"/>
  <c r="B190" i="2" s="1"/>
  <c r="CG190" i="2" s="1"/>
  <c r="CA190" i="2" s="1"/>
  <c r="AT190" i="2" s="1"/>
  <c r="D189" i="2"/>
  <c r="C189" i="2"/>
  <c r="B189" i="2" s="1"/>
  <c r="CG189" i="2" s="1"/>
  <c r="CA189" i="2" s="1"/>
  <c r="AT189" i="2" s="1"/>
  <c r="D188" i="2"/>
  <c r="C188" i="2"/>
  <c r="B188" i="2" s="1"/>
  <c r="CG188" i="2" s="1"/>
  <c r="CA188" i="2" s="1"/>
  <c r="AT188" i="2" s="1"/>
  <c r="D187" i="2"/>
  <c r="C187" i="2"/>
  <c r="B187" i="2"/>
  <c r="CG187" i="2" s="1"/>
  <c r="CA187" i="2" s="1"/>
  <c r="AT187" i="2" s="1"/>
  <c r="D186" i="2"/>
  <c r="C186" i="2"/>
  <c r="B186" i="2" s="1"/>
  <c r="CG186" i="2" s="1"/>
  <c r="CA186" i="2" s="1"/>
  <c r="AT186" i="2" s="1"/>
  <c r="AT185" i="2"/>
  <c r="D185" i="2"/>
  <c r="C185" i="2"/>
  <c r="B185" i="2"/>
  <c r="CG185" i="2" s="1"/>
  <c r="CA185" i="2" s="1"/>
  <c r="CG184" i="2"/>
  <c r="CA184" i="2" s="1"/>
  <c r="AT184" i="2" s="1"/>
  <c r="D184" i="2"/>
  <c r="C184" i="2"/>
  <c r="B184" i="2" s="1"/>
  <c r="D183" i="2"/>
  <c r="C183" i="2"/>
  <c r="B183" i="2" s="1"/>
  <c r="CG183" i="2" s="1"/>
  <c r="CA183" i="2" s="1"/>
  <c r="AT183" i="2" s="1"/>
  <c r="D182" i="2"/>
  <c r="C182" i="2"/>
  <c r="B182" i="2" s="1"/>
  <c r="CG182" i="2" s="1"/>
  <c r="CA182" i="2" s="1"/>
  <c r="AT182" i="2" s="1"/>
  <c r="D181" i="2"/>
  <c r="C181" i="2"/>
  <c r="B181" i="2"/>
  <c r="CG181" i="2" s="1"/>
  <c r="CA181" i="2" s="1"/>
  <c r="AT181" i="2" s="1"/>
  <c r="D180" i="2"/>
  <c r="C180" i="2"/>
  <c r="D179" i="2"/>
  <c r="C179" i="2"/>
  <c r="B179" i="2" s="1"/>
  <c r="CG179" i="2" s="1"/>
  <c r="CA179" i="2" s="1"/>
  <c r="AT179" i="2" s="1"/>
  <c r="D178" i="2"/>
  <c r="C178" i="2"/>
  <c r="B178" i="2" s="1"/>
  <c r="CG178" i="2" s="1"/>
  <c r="CA178" i="2" s="1"/>
  <c r="AT178" i="2" s="1"/>
  <c r="D177" i="2"/>
  <c r="C177" i="2"/>
  <c r="B177" i="2"/>
  <c r="CG177" i="2" s="1"/>
  <c r="CA177" i="2" s="1"/>
  <c r="AT177" i="2" s="1"/>
  <c r="D176" i="2"/>
  <c r="C176" i="2"/>
  <c r="D175" i="2"/>
  <c r="C175" i="2"/>
  <c r="B175" i="2" s="1"/>
  <c r="CG175" i="2" s="1"/>
  <c r="CA175" i="2" s="1"/>
  <c r="AT175" i="2" s="1"/>
  <c r="D174" i="2"/>
  <c r="C174" i="2"/>
  <c r="D173" i="2"/>
  <c r="C173" i="2"/>
  <c r="B173" i="2" s="1"/>
  <c r="CG173" i="2" s="1"/>
  <c r="CA173" i="2" s="1"/>
  <c r="AT173" i="2" s="1"/>
  <c r="D172" i="2"/>
  <c r="C172" i="2"/>
  <c r="D171" i="2"/>
  <c r="C171" i="2"/>
  <c r="B171" i="2"/>
  <c r="CG171" i="2" s="1"/>
  <c r="CA171" i="2" s="1"/>
  <c r="AT171" i="2" s="1"/>
  <c r="D170" i="2"/>
  <c r="C170" i="2"/>
  <c r="B144" i="2"/>
  <c r="CG144" i="2" s="1"/>
  <c r="CA144" i="2" s="1"/>
  <c r="M144" i="2" s="1"/>
  <c r="B143" i="2"/>
  <c r="CG143" i="2" s="1"/>
  <c r="CA143" i="2" s="1"/>
  <c r="M143" i="2" s="1"/>
  <c r="B142" i="2"/>
  <c r="CG142" i="2" s="1"/>
  <c r="CA142" i="2" s="1"/>
  <c r="M142" i="2" s="1"/>
  <c r="D138" i="2"/>
  <c r="D137" i="2"/>
  <c r="C133" i="2"/>
  <c r="C132" i="2"/>
  <c r="F128" i="2"/>
  <c r="E128" i="2"/>
  <c r="D128" i="2"/>
  <c r="C128" i="2"/>
  <c r="B128" i="2"/>
  <c r="F120" i="2"/>
  <c r="E120" i="2"/>
  <c r="D120" i="2"/>
  <c r="C120" i="2"/>
  <c r="B120" i="2"/>
  <c r="F112" i="2"/>
  <c r="E112" i="2"/>
  <c r="D112" i="2"/>
  <c r="C112" i="2"/>
  <c r="B112" i="2"/>
  <c r="G80" i="2"/>
  <c r="F80" i="2"/>
  <c r="E80" i="2"/>
  <c r="D80" i="2"/>
  <c r="C80" i="2"/>
  <c r="B79" i="2"/>
  <c r="B78" i="2"/>
  <c r="B77" i="2"/>
  <c r="B76" i="2"/>
  <c r="G73" i="2"/>
  <c r="F73" i="2"/>
  <c r="E73" i="2"/>
  <c r="D73" i="2"/>
  <c r="C73" i="2"/>
  <c r="B72" i="2"/>
  <c r="B71" i="2"/>
  <c r="B70" i="2"/>
  <c r="B69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CA65" i="2"/>
  <c r="D65" i="2"/>
  <c r="C65" i="2"/>
  <c r="B65" i="2"/>
  <c r="CH65" i="2" s="1"/>
  <c r="D64" i="2"/>
  <c r="C64" i="2"/>
  <c r="D63" i="2"/>
  <c r="C63" i="2"/>
  <c r="B63" i="2"/>
  <c r="CH63" i="2" s="1"/>
  <c r="D62" i="2"/>
  <c r="C62" i="2"/>
  <c r="D61" i="2"/>
  <c r="D66" i="2" s="1"/>
  <c r="C61" i="2"/>
  <c r="C66" i="2" s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CL31" i="2"/>
  <c r="CF31" i="2" s="1"/>
  <c r="CK31" i="2"/>
  <c r="CE31" i="2" s="1"/>
  <c r="CJ31" i="2"/>
  <c r="CI31" i="2"/>
  <c r="CC31" i="2" s="1"/>
  <c r="CH31" i="2"/>
  <c r="CB31" i="2" s="1"/>
  <c r="CD31" i="2"/>
  <c r="D31" i="2"/>
  <c r="D26" i="2"/>
  <c r="C26" i="2"/>
  <c r="B26" i="2" s="1"/>
  <c r="CG26" i="2" s="1"/>
  <c r="CA26" i="2" s="1"/>
  <c r="AV26" i="2" s="1"/>
  <c r="D25" i="2"/>
  <c r="C25" i="2"/>
  <c r="D24" i="2"/>
  <c r="C24" i="2"/>
  <c r="B24" i="2"/>
  <c r="CG24" i="2" s="1"/>
  <c r="CA24" i="2" s="1"/>
  <c r="AV24" i="2" s="1"/>
  <c r="D23" i="2"/>
  <c r="C23" i="2"/>
  <c r="B23" i="2" s="1"/>
  <c r="CG23" i="2" s="1"/>
  <c r="CA23" i="2" s="1"/>
  <c r="AV23" i="2" s="1"/>
  <c r="D22" i="2"/>
  <c r="D21" i="2" s="1"/>
  <c r="C22" i="2"/>
  <c r="B22" i="2" s="1"/>
  <c r="CG22" i="2" s="1"/>
  <c r="CA22" i="2" s="1"/>
  <c r="AV22" i="2" s="1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C21" i="2"/>
  <c r="D20" i="2"/>
  <c r="C20" i="2"/>
  <c r="B20" i="2" s="1"/>
  <c r="CG20" i="2" s="1"/>
  <c r="CA20" i="2" s="1"/>
  <c r="AV20" i="2" s="1"/>
  <c r="D19" i="2"/>
  <c r="C19" i="2"/>
  <c r="B19" i="2" s="1"/>
  <c r="CG19" i="2" s="1"/>
  <c r="CA19" i="2" s="1"/>
  <c r="AV19" i="2" s="1"/>
  <c r="D18" i="2"/>
  <c r="C18" i="2"/>
  <c r="B18" i="2"/>
  <c r="CG18" i="2" s="1"/>
  <c r="CA18" i="2" s="1"/>
  <c r="AV18" i="2" s="1"/>
  <c r="D17" i="2"/>
  <c r="C17" i="2"/>
  <c r="D16" i="2"/>
  <c r="C16" i="2"/>
  <c r="B16" i="2"/>
  <c r="CG16" i="2" s="1"/>
  <c r="CA16" i="2" s="1"/>
  <c r="AV16" i="2" s="1"/>
  <c r="D15" i="2"/>
  <c r="C15" i="2"/>
  <c r="D14" i="2"/>
  <c r="C14" i="2"/>
  <c r="B14" i="2" s="1"/>
  <c r="CG14" i="2" s="1"/>
  <c r="CA14" i="2" s="1"/>
  <c r="AV14" i="2" s="1"/>
  <c r="D13" i="2"/>
  <c r="C13" i="2"/>
  <c r="B13" i="2" s="1"/>
  <c r="A5" i="2"/>
  <c r="A4" i="2"/>
  <c r="A3" i="2"/>
  <c r="A2" i="2"/>
  <c r="CI63" i="2" l="1"/>
  <c r="B62" i="2"/>
  <c r="CI65" i="2"/>
  <c r="D211" i="2"/>
  <c r="B274" i="2"/>
  <c r="B283" i="2"/>
  <c r="B295" i="2"/>
  <c r="B21" i="2"/>
  <c r="CG31" i="2"/>
  <c r="CA31" i="2" s="1"/>
  <c r="B15" i="2"/>
  <c r="CG15" i="2" s="1"/>
  <c r="CA15" i="2" s="1"/>
  <c r="AV15" i="2" s="1"/>
  <c r="B64" i="2"/>
  <c r="B66" i="2" s="1"/>
  <c r="B73" i="2"/>
  <c r="B194" i="2"/>
  <c r="CG194" i="2" s="1"/>
  <c r="CA194" i="2" s="1"/>
  <c r="AT194" i="2" s="1"/>
  <c r="B302" i="2"/>
  <c r="B17" i="2"/>
  <c r="CG17" i="2" s="1"/>
  <c r="CA17" i="2" s="1"/>
  <c r="AV17" i="2" s="1"/>
  <c r="B25" i="2"/>
  <c r="CG25" i="2" s="1"/>
  <c r="CA25" i="2" s="1"/>
  <c r="AV25" i="2" s="1"/>
  <c r="B61" i="2"/>
  <c r="CA63" i="2"/>
  <c r="B180" i="2"/>
  <c r="CG180" i="2" s="1"/>
  <c r="CA180" i="2" s="1"/>
  <c r="AT180" i="2" s="1"/>
  <c r="B192" i="2"/>
  <c r="CG192" i="2" s="1"/>
  <c r="CA192" i="2" s="1"/>
  <c r="AT192" i="2" s="1"/>
  <c r="D195" i="2"/>
  <c r="B205" i="2"/>
  <c r="B279" i="2"/>
  <c r="B287" i="2"/>
  <c r="B195" i="2"/>
  <c r="CG13" i="2"/>
  <c r="B80" i="2"/>
  <c r="B170" i="2"/>
  <c r="CG170" i="2" s="1"/>
  <c r="CA170" i="2" s="1"/>
  <c r="AT170" i="2" s="1"/>
  <c r="B172" i="2"/>
  <c r="CG172" i="2" s="1"/>
  <c r="CA172" i="2" s="1"/>
  <c r="AT172" i="2" s="1"/>
  <c r="B174" i="2"/>
  <c r="CG174" i="2" s="1"/>
  <c r="CA174" i="2" s="1"/>
  <c r="AT174" i="2" s="1"/>
  <c r="B176" i="2"/>
  <c r="CG176" i="2" s="1"/>
  <c r="CA176" i="2" s="1"/>
  <c r="AT176" i="2" s="1"/>
  <c r="CG205" i="2"/>
  <c r="CA205" i="2" s="1"/>
  <c r="CH205" i="2"/>
  <c r="CB205" i="2" s="1"/>
  <c r="CG206" i="2"/>
  <c r="CA206" i="2" s="1"/>
  <c r="CH206" i="2"/>
  <c r="CB206" i="2" s="1"/>
  <c r="CG207" i="2"/>
  <c r="CA207" i="2" s="1"/>
  <c r="CH207" i="2"/>
  <c r="CB207" i="2" s="1"/>
  <c r="CG208" i="2"/>
  <c r="CA208" i="2" s="1"/>
  <c r="CH208" i="2"/>
  <c r="CB208" i="2" s="1"/>
  <c r="CG209" i="2"/>
  <c r="CA209" i="2" s="1"/>
  <c r="CH209" i="2"/>
  <c r="CB209" i="2" s="1"/>
  <c r="CG210" i="2"/>
  <c r="CA210" i="2" s="1"/>
  <c r="CH210" i="2"/>
  <c r="CB210" i="2" s="1"/>
  <c r="B211" i="2"/>
  <c r="B303" i="2"/>
  <c r="B311" i="2"/>
  <c r="CM31" i="2"/>
  <c r="CU31" i="2" s="1"/>
  <c r="AV31" i="2" s="1"/>
  <c r="CC61" i="2"/>
  <c r="CG61" i="2"/>
  <c r="CB61" i="2"/>
  <c r="CH62" i="2"/>
  <c r="CA62" i="2"/>
  <c r="CI62" i="2"/>
  <c r="CB62" i="2"/>
  <c r="CC63" i="2"/>
  <c r="CG63" i="2"/>
  <c r="CB63" i="2"/>
  <c r="CH64" i="2"/>
  <c r="CA64" i="2"/>
  <c r="CI64" i="2"/>
  <c r="CC65" i="2"/>
  <c r="CG65" i="2"/>
  <c r="CB65" i="2"/>
  <c r="C195" i="2"/>
  <c r="AV65" i="2" l="1"/>
  <c r="AS209" i="2"/>
  <c r="AS207" i="2"/>
  <c r="AS205" i="2"/>
  <c r="A322" i="2"/>
  <c r="CC64" i="2"/>
  <c r="AV64" i="2" s="1"/>
  <c r="CG64" i="2"/>
  <c r="CB64" i="2"/>
  <c r="AV63" i="2"/>
  <c r="CG62" i="2"/>
  <c r="CC62" i="2"/>
  <c r="AV62" i="2" s="1"/>
  <c r="CH61" i="2"/>
  <c r="CI61" i="2"/>
  <c r="CA61" i="2"/>
  <c r="AV61" i="2" s="1"/>
  <c r="AS210" i="2"/>
  <c r="AS206" i="2"/>
  <c r="AS208" i="2"/>
  <c r="B322" i="2"/>
  <c r="CA13" i="2"/>
  <c r="AV13" i="2" s="1"/>
  <c r="D315" i="1" l="1"/>
  <c r="C315" i="1"/>
  <c r="B315" i="1" s="1"/>
  <c r="D314" i="1"/>
  <c r="B314" i="1" s="1"/>
  <c r="C314" i="1"/>
  <c r="D313" i="1"/>
  <c r="C313" i="1"/>
  <c r="B313" i="1" s="1"/>
  <c r="D312" i="1"/>
  <c r="C312" i="1"/>
  <c r="D311" i="1"/>
  <c r="C311" i="1"/>
  <c r="D310" i="1"/>
  <c r="C310" i="1"/>
  <c r="B310" i="1"/>
  <c r="D309" i="1"/>
  <c r="C309" i="1"/>
  <c r="B309" i="1" s="1"/>
  <c r="D308" i="1"/>
  <c r="B308" i="1" s="1"/>
  <c r="C308" i="1"/>
  <c r="D307" i="1"/>
  <c r="C307" i="1"/>
  <c r="D306" i="1"/>
  <c r="B306" i="1" s="1"/>
  <c r="C306" i="1"/>
  <c r="D305" i="1"/>
  <c r="C305" i="1"/>
  <c r="B305" i="1" s="1"/>
  <c r="D304" i="1"/>
  <c r="B304" i="1" s="1"/>
  <c r="C304" i="1"/>
  <c r="D303" i="1"/>
  <c r="C303" i="1"/>
  <c r="D302" i="1"/>
  <c r="C302" i="1"/>
  <c r="B302" i="1"/>
  <c r="D301" i="1"/>
  <c r="C301" i="1"/>
  <c r="B301" i="1" s="1"/>
  <c r="D300" i="1"/>
  <c r="B300" i="1" s="1"/>
  <c r="C300" i="1"/>
  <c r="D299" i="1"/>
  <c r="C299" i="1"/>
  <c r="D298" i="1"/>
  <c r="B298" i="1" s="1"/>
  <c r="C298" i="1"/>
  <c r="D297" i="1"/>
  <c r="C297" i="1"/>
  <c r="B297" i="1" s="1"/>
  <c r="D296" i="1"/>
  <c r="B296" i="1" s="1"/>
  <c r="C296" i="1"/>
  <c r="D295" i="1"/>
  <c r="C295" i="1"/>
  <c r="D293" i="1"/>
  <c r="C293" i="1"/>
  <c r="B293" i="1"/>
  <c r="D289" i="1"/>
  <c r="C289" i="1"/>
  <c r="B289" i="1" s="1"/>
  <c r="D288" i="1"/>
  <c r="B288" i="1" s="1"/>
  <c r="C288" i="1"/>
  <c r="D287" i="1"/>
  <c r="C287" i="1"/>
  <c r="D286" i="1"/>
  <c r="B286" i="1" s="1"/>
  <c r="C286" i="1"/>
  <c r="D285" i="1"/>
  <c r="C285" i="1"/>
  <c r="B285" i="1" s="1"/>
  <c r="D284" i="1"/>
  <c r="B284" i="1" s="1"/>
  <c r="C284" i="1"/>
  <c r="D283" i="1"/>
  <c r="C283" i="1"/>
  <c r="D282" i="1"/>
  <c r="C282" i="1"/>
  <c r="B282" i="1"/>
  <c r="D281" i="1"/>
  <c r="C281" i="1"/>
  <c r="B281" i="1" s="1"/>
  <c r="D280" i="1"/>
  <c r="B280" i="1" s="1"/>
  <c r="C280" i="1"/>
  <c r="D279" i="1"/>
  <c r="C279" i="1"/>
  <c r="D278" i="1"/>
  <c r="B278" i="1" s="1"/>
  <c r="C278" i="1"/>
  <c r="D277" i="1"/>
  <c r="C277" i="1"/>
  <c r="B277" i="1" s="1"/>
  <c r="D276" i="1"/>
  <c r="B276" i="1" s="1"/>
  <c r="C276" i="1"/>
  <c r="D274" i="1"/>
  <c r="C274" i="1"/>
  <c r="B269" i="1"/>
  <c r="B226" i="1"/>
  <c r="B219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0" i="1"/>
  <c r="C210" i="1"/>
  <c r="B210" i="1"/>
  <c r="CG210" i="1" s="1"/>
  <c r="CA210" i="1" s="1"/>
  <c r="D209" i="1"/>
  <c r="C209" i="1"/>
  <c r="B209" i="1"/>
  <c r="CG209" i="1" s="1"/>
  <c r="CA209" i="1" s="1"/>
  <c r="D208" i="1"/>
  <c r="C208" i="1"/>
  <c r="B208" i="1" s="1"/>
  <c r="D207" i="1"/>
  <c r="B207" i="1" s="1"/>
  <c r="C207" i="1"/>
  <c r="D206" i="1"/>
  <c r="B206" i="1" s="1"/>
  <c r="C206" i="1"/>
  <c r="D205" i="1"/>
  <c r="C205" i="1"/>
  <c r="D200" i="1"/>
  <c r="C200" i="1"/>
  <c r="D199" i="1"/>
  <c r="C199" i="1"/>
  <c r="B199" i="1" s="1"/>
  <c r="D198" i="1"/>
  <c r="C198" i="1"/>
  <c r="B198" i="1" s="1"/>
  <c r="D197" i="1"/>
  <c r="C197" i="1"/>
  <c r="B197" i="1"/>
  <c r="D196" i="1"/>
  <c r="C196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4" i="1"/>
  <c r="C194" i="1"/>
  <c r="B194" i="1" s="1"/>
  <c r="CG194" i="1" s="1"/>
  <c r="CA194" i="1" s="1"/>
  <c r="AT194" i="1" s="1"/>
  <c r="D193" i="1"/>
  <c r="B193" i="1" s="1"/>
  <c r="CG193" i="1" s="1"/>
  <c r="CA193" i="1" s="1"/>
  <c r="AT193" i="1" s="1"/>
  <c r="C193" i="1"/>
  <c r="D192" i="1"/>
  <c r="C192" i="1"/>
  <c r="D191" i="1"/>
  <c r="B191" i="1" s="1"/>
  <c r="CG191" i="1" s="1"/>
  <c r="CA191" i="1" s="1"/>
  <c r="AT191" i="1" s="1"/>
  <c r="C191" i="1"/>
  <c r="D190" i="1"/>
  <c r="C190" i="1"/>
  <c r="D189" i="1"/>
  <c r="B189" i="1" s="1"/>
  <c r="CG189" i="1" s="1"/>
  <c r="CA189" i="1" s="1"/>
  <c r="AT189" i="1" s="1"/>
  <c r="C189" i="1"/>
  <c r="D188" i="1"/>
  <c r="C188" i="1"/>
  <c r="D187" i="1"/>
  <c r="B187" i="1" s="1"/>
  <c r="CG187" i="1" s="1"/>
  <c r="CA187" i="1" s="1"/>
  <c r="AT187" i="1" s="1"/>
  <c r="C187" i="1"/>
  <c r="D186" i="1"/>
  <c r="C186" i="1"/>
  <c r="D185" i="1"/>
  <c r="B185" i="1" s="1"/>
  <c r="CG185" i="1" s="1"/>
  <c r="CA185" i="1" s="1"/>
  <c r="AT185" i="1" s="1"/>
  <c r="C185" i="1"/>
  <c r="D184" i="1"/>
  <c r="C184" i="1"/>
  <c r="D183" i="1"/>
  <c r="B183" i="1" s="1"/>
  <c r="CG183" i="1" s="1"/>
  <c r="CA183" i="1" s="1"/>
  <c r="AT183" i="1" s="1"/>
  <c r="C183" i="1"/>
  <c r="D182" i="1"/>
  <c r="C182" i="1"/>
  <c r="D181" i="1"/>
  <c r="B181" i="1" s="1"/>
  <c r="CG181" i="1" s="1"/>
  <c r="CA181" i="1" s="1"/>
  <c r="AT181" i="1" s="1"/>
  <c r="C181" i="1"/>
  <c r="D180" i="1"/>
  <c r="C180" i="1"/>
  <c r="D179" i="1"/>
  <c r="B179" i="1" s="1"/>
  <c r="CG179" i="1" s="1"/>
  <c r="CA179" i="1" s="1"/>
  <c r="AT179" i="1" s="1"/>
  <c r="C179" i="1"/>
  <c r="D178" i="1"/>
  <c r="C178" i="1"/>
  <c r="D177" i="1"/>
  <c r="B177" i="1" s="1"/>
  <c r="CG177" i="1" s="1"/>
  <c r="CA177" i="1" s="1"/>
  <c r="AT177" i="1" s="1"/>
  <c r="C177" i="1"/>
  <c r="D176" i="1"/>
  <c r="C176" i="1"/>
  <c r="D175" i="1"/>
  <c r="B175" i="1" s="1"/>
  <c r="CG175" i="1" s="1"/>
  <c r="CA175" i="1" s="1"/>
  <c r="AT175" i="1" s="1"/>
  <c r="C175" i="1"/>
  <c r="D174" i="1"/>
  <c r="C174" i="1"/>
  <c r="D173" i="1"/>
  <c r="B173" i="1" s="1"/>
  <c r="CG173" i="1" s="1"/>
  <c r="CA173" i="1" s="1"/>
  <c r="AT173" i="1" s="1"/>
  <c r="C173" i="1"/>
  <c r="D172" i="1"/>
  <c r="C172" i="1"/>
  <c r="D171" i="1"/>
  <c r="B171" i="1" s="1"/>
  <c r="CG171" i="1" s="1"/>
  <c r="CA171" i="1" s="1"/>
  <c r="AT171" i="1" s="1"/>
  <c r="C171" i="1"/>
  <c r="D170" i="1"/>
  <c r="C170" i="1"/>
  <c r="B144" i="1"/>
  <c r="CG144" i="1" s="1"/>
  <c r="CA144" i="1" s="1"/>
  <c r="M144" i="1" s="1"/>
  <c r="B143" i="1"/>
  <c r="CG143" i="1" s="1"/>
  <c r="CA143" i="1" s="1"/>
  <c r="M143" i="1" s="1"/>
  <c r="B142" i="1"/>
  <c r="CG142" i="1" s="1"/>
  <c r="CA142" i="1" s="1"/>
  <c r="M142" i="1" s="1"/>
  <c r="D138" i="1"/>
  <c r="D137" i="1"/>
  <c r="C133" i="1"/>
  <c r="C132" i="1"/>
  <c r="F128" i="1"/>
  <c r="E128" i="1"/>
  <c r="D128" i="1"/>
  <c r="C128" i="1"/>
  <c r="B128" i="1"/>
  <c r="F120" i="1"/>
  <c r="E120" i="1"/>
  <c r="D120" i="1"/>
  <c r="C120" i="1"/>
  <c r="B120" i="1"/>
  <c r="F112" i="1"/>
  <c r="E112" i="1"/>
  <c r="D112" i="1"/>
  <c r="C112" i="1"/>
  <c r="B112" i="1"/>
  <c r="G80" i="1"/>
  <c r="F80" i="1"/>
  <c r="E80" i="1"/>
  <c r="D80" i="1"/>
  <c r="C80" i="1"/>
  <c r="B79" i="1"/>
  <c r="B78" i="1"/>
  <c r="B77" i="1"/>
  <c r="B76" i="1"/>
  <c r="G73" i="1"/>
  <c r="F73" i="1"/>
  <c r="E73" i="1"/>
  <c r="D73" i="1"/>
  <c r="C73" i="1"/>
  <c r="B72" i="1"/>
  <c r="B71" i="1"/>
  <c r="B70" i="1"/>
  <c r="B69" i="1"/>
  <c r="B73" i="1" s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5" i="1"/>
  <c r="C65" i="1"/>
  <c r="B65" i="1" s="1"/>
  <c r="D64" i="1"/>
  <c r="C64" i="1"/>
  <c r="D63" i="1"/>
  <c r="C63" i="1"/>
  <c r="B63" i="1" s="1"/>
  <c r="D62" i="1"/>
  <c r="C62" i="1"/>
  <c r="D61" i="1"/>
  <c r="C61" i="1"/>
  <c r="B61" i="1" s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CL31" i="1"/>
  <c r="CF31" i="1" s="1"/>
  <c r="CK31" i="1"/>
  <c r="CE31" i="1" s="1"/>
  <c r="CJ31" i="1"/>
  <c r="CI31" i="1"/>
  <c r="CC31" i="1" s="1"/>
  <c r="CH31" i="1"/>
  <c r="CB31" i="1" s="1"/>
  <c r="CD31" i="1"/>
  <c r="D31" i="1"/>
  <c r="D26" i="1"/>
  <c r="B26" i="1" s="1"/>
  <c r="CG26" i="1" s="1"/>
  <c r="CA26" i="1" s="1"/>
  <c r="AV26" i="1" s="1"/>
  <c r="C26" i="1"/>
  <c r="D25" i="1"/>
  <c r="B25" i="1" s="1"/>
  <c r="CG25" i="1" s="1"/>
  <c r="CA25" i="1" s="1"/>
  <c r="AV25" i="1" s="1"/>
  <c r="C25" i="1"/>
  <c r="D24" i="1"/>
  <c r="B24" i="1" s="1"/>
  <c r="CG24" i="1" s="1"/>
  <c r="CA24" i="1" s="1"/>
  <c r="AV24" i="1" s="1"/>
  <c r="C24" i="1"/>
  <c r="D23" i="1"/>
  <c r="C23" i="1"/>
  <c r="B23" i="1"/>
  <c r="CG23" i="1" s="1"/>
  <c r="CA23" i="1" s="1"/>
  <c r="AV23" i="1" s="1"/>
  <c r="D22" i="1"/>
  <c r="C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D20" i="1"/>
  <c r="B20" i="1" s="1"/>
  <c r="CG20" i="1" s="1"/>
  <c r="CA20" i="1" s="1"/>
  <c r="AV20" i="1" s="1"/>
  <c r="C20" i="1"/>
  <c r="D19" i="1"/>
  <c r="C19" i="1"/>
  <c r="B19" i="1"/>
  <c r="CG19" i="1" s="1"/>
  <c r="CA19" i="1" s="1"/>
  <c r="AV19" i="1" s="1"/>
  <c r="D18" i="1"/>
  <c r="B18" i="1" s="1"/>
  <c r="CG18" i="1" s="1"/>
  <c r="CA18" i="1" s="1"/>
  <c r="AV18" i="1" s="1"/>
  <c r="C18" i="1"/>
  <c r="D17" i="1"/>
  <c r="B17" i="1" s="1"/>
  <c r="CG17" i="1" s="1"/>
  <c r="CA17" i="1" s="1"/>
  <c r="AV17" i="1" s="1"/>
  <c r="C17" i="1"/>
  <c r="D16" i="1"/>
  <c r="B16" i="1" s="1"/>
  <c r="CG16" i="1" s="1"/>
  <c r="CA16" i="1" s="1"/>
  <c r="AV16" i="1" s="1"/>
  <c r="C16" i="1"/>
  <c r="D15" i="1"/>
  <c r="C15" i="1"/>
  <c r="B15" i="1"/>
  <c r="CG15" i="1" s="1"/>
  <c r="CA15" i="1" s="1"/>
  <c r="AV15" i="1" s="1"/>
  <c r="D14" i="1"/>
  <c r="B14" i="1" s="1"/>
  <c r="CG14" i="1" s="1"/>
  <c r="CA14" i="1" s="1"/>
  <c r="AV14" i="1" s="1"/>
  <c r="C14" i="1"/>
  <c r="D13" i="1"/>
  <c r="B13" i="1" s="1"/>
  <c r="C13" i="1"/>
  <c r="A5" i="1"/>
  <c r="A4" i="1"/>
  <c r="A3" i="1"/>
  <c r="A2" i="1"/>
  <c r="CG208" i="1" l="1"/>
  <c r="CA208" i="1" s="1"/>
  <c r="CH208" i="1"/>
  <c r="CB208" i="1" s="1"/>
  <c r="CG206" i="1"/>
  <c r="CA206" i="1" s="1"/>
  <c r="CH206" i="1"/>
  <c r="CB206" i="1" s="1"/>
  <c r="CH61" i="1"/>
  <c r="CG61" i="1"/>
  <c r="CH63" i="1"/>
  <c r="CG63" i="1"/>
  <c r="CH65" i="1"/>
  <c r="CG65" i="1"/>
  <c r="CG207" i="1"/>
  <c r="CA207" i="1" s="1"/>
  <c r="CH207" i="1"/>
  <c r="CB207" i="1" s="1"/>
  <c r="B196" i="1"/>
  <c r="C211" i="1"/>
  <c r="CH209" i="1"/>
  <c r="CB209" i="1" s="1"/>
  <c r="CH210" i="1"/>
  <c r="CB210" i="1" s="1"/>
  <c r="B274" i="1"/>
  <c r="B283" i="1"/>
  <c r="B295" i="1"/>
  <c r="B303" i="1"/>
  <c r="B311" i="1"/>
  <c r="D211" i="1"/>
  <c r="AS209" i="1"/>
  <c r="AS210" i="1"/>
  <c r="B170" i="1"/>
  <c r="CG170" i="1" s="1"/>
  <c r="CA170" i="1" s="1"/>
  <c r="AT170" i="1" s="1"/>
  <c r="B172" i="1"/>
  <c r="CG172" i="1" s="1"/>
  <c r="CA172" i="1" s="1"/>
  <c r="AT172" i="1" s="1"/>
  <c r="B174" i="1"/>
  <c r="CG174" i="1" s="1"/>
  <c r="CA174" i="1" s="1"/>
  <c r="AT174" i="1" s="1"/>
  <c r="B176" i="1"/>
  <c r="CG176" i="1" s="1"/>
  <c r="CA176" i="1" s="1"/>
  <c r="AT176" i="1" s="1"/>
  <c r="B178" i="1"/>
  <c r="CG178" i="1" s="1"/>
  <c r="CA178" i="1" s="1"/>
  <c r="AT178" i="1" s="1"/>
  <c r="B180" i="1"/>
  <c r="CG180" i="1" s="1"/>
  <c r="CA180" i="1" s="1"/>
  <c r="AT180" i="1" s="1"/>
  <c r="B182" i="1"/>
  <c r="CG182" i="1" s="1"/>
  <c r="CA182" i="1" s="1"/>
  <c r="AT182" i="1" s="1"/>
  <c r="B184" i="1"/>
  <c r="CG184" i="1" s="1"/>
  <c r="CA184" i="1" s="1"/>
  <c r="AT184" i="1" s="1"/>
  <c r="B186" i="1"/>
  <c r="CG186" i="1" s="1"/>
  <c r="CA186" i="1" s="1"/>
  <c r="AT186" i="1" s="1"/>
  <c r="B188" i="1"/>
  <c r="CG188" i="1" s="1"/>
  <c r="CA188" i="1" s="1"/>
  <c r="AT188" i="1" s="1"/>
  <c r="B190" i="1"/>
  <c r="CG190" i="1" s="1"/>
  <c r="CA190" i="1" s="1"/>
  <c r="AT190" i="1" s="1"/>
  <c r="B192" i="1"/>
  <c r="CG192" i="1" s="1"/>
  <c r="CA192" i="1" s="1"/>
  <c r="AT192" i="1" s="1"/>
  <c r="B200" i="1"/>
  <c r="B279" i="1"/>
  <c r="B287" i="1"/>
  <c r="B299" i="1"/>
  <c r="B307" i="1"/>
  <c r="D66" i="1"/>
  <c r="B205" i="1"/>
  <c r="B312" i="1"/>
  <c r="B80" i="1"/>
  <c r="D195" i="1"/>
  <c r="B22" i="1"/>
  <c r="CG22" i="1" s="1"/>
  <c r="CA22" i="1" s="1"/>
  <c r="AV22" i="1" s="1"/>
  <c r="D21" i="1"/>
  <c r="B21" i="1" s="1"/>
  <c r="B62" i="1"/>
  <c r="B64" i="1"/>
  <c r="C66" i="1"/>
  <c r="C195" i="1"/>
  <c r="CG13" i="1"/>
  <c r="CM31" i="1"/>
  <c r="CU31" i="1" s="1"/>
  <c r="CG31" i="1"/>
  <c r="CA31" i="1" s="1"/>
  <c r="AV31" i="1" s="1"/>
  <c r="B66" i="1"/>
  <c r="CC61" i="1"/>
  <c r="CI61" i="1"/>
  <c r="CB61" i="1"/>
  <c r="CA61" i="1"/>
  <c r="CC63" i="1"/>
  <c r="CI63" i="1"/>
  <c r="CB63" i="1"/>
  <c r="CA63" i="1"/>
  <c r="CC65" i="1"/>
  <c r="CI65" i="1"/>
  <c r="CB65" i="1"/>
  <c r="CA65" i="1"/>
  <c r="AS207" i="1" l="1"/>
  <c r="CG205" i="1"/>
  <c r="CA205" i="1" s="1"/>
  <c r="CH205" i="1"/>
  <c r="CB205" i="1" s="1"/>
  <c r="AS206" i="1"/>
  <c r="B211" i="1"/>
  <c r="A322" i="1" s="1"/>
  <c r="B195" i="1"/>
  <c r="AS208" i="1"/>
  <c r="CA13" i="1"/>
  <c r="AV13" i="1" s="1"/>
  <c r="CH64" i="1"/>
  <c r="CA64" i="1"/>
  <c r="CG64" i="1"/>
  <c r="CB64" i="1"/>
  <c r="CI64" i="1"/>
  <c r="CC64" i="1"/>
  <c r="AV65" i="1"/>
  <c r="AV63" i="1"/>
  <c r="AV61" i="1"/>
  <c r="CH62" i="1"/>
  <c r="B322" i="1" s="1"/>
  <c r="CA62" i="1"/>
  <c r="CG62" i="1"/>
  <c r="CI62" i="1"/>
  <c r="CC62" i="1"/>
  <c r="CB62" i="1"/>
  <c r="AS205" i="1" l="1"/>
  <c r="AV64" i="1"/>
  <c r="AV62" i="1"/>
  <c r="AP315" i="13" l="1"/>
  <c r="AO315" i="13"/>
  <c r="AN315" i="13"/>
  <c r="AM315" i="13"/>
  <c r="AL315" i="13"/>
  <c r="AK315" i="13"/>
  <c r="AJ315" i="13"/>
  <c r="AI315" i="13"/>
  <c r="AH315" i="13"/>
  <c r="AG315" i="13"/>
  <c r="AF315" i="13"/>
  <c r="AE315" i="13"/>
  <c r="AD315" i="13"/>
  <c r="AC315" i="13"/>
  <c r="AB315" i="13"/>
  <c r="AA315" i="13"/>
  <c r="Z315" i="13"/>
  <c r="Y315" i="13"/>
  <c r="X315" i="13"/>
  <c r="W315" i="13"/>
  <c r="V315" i="13"/>
  <c r="U315" i="13"/>
  <c r="T315" i="13"/>
  <c r="S315" i="13"/>
  <c r="R315" i="13"/>
  <c r="Q315" i="13"/>
  <c r="P315" i="13"/>
  <c r="O315" i="13"/>
  <c r="N315" i="13"/>
  <c r="M315" i="13"/>
  <c r="L315" i="13"/>
  <c r="K315" i="13"/>
  <c r="J315" i="13"/>
  <c r="I315" i="13"/>
  <c r="H315" i="13"/>
  <c r="G315" i="13"/>
  <c r="F315" i="13"/>
  <c r="E315" i="13"/>
  <c r="AP314" i="13"/>
  <c r="AO314" i="13"/>
  <c r="AN314" i="13"/>
  <c r="AM314" i="13"/>
  <c r="AL314" i="13"/>
  <c r="AK314" i="13"/>
  <c r="AJ314" i="13"/>
  <c r="AI314" i="13"/>
  <c r="AH314" i="13"/>
  <c r="AG314" i="13"/>
  <c r="AF314" i="13"/>
  <c r="AE314" i="13"/>
  <c r="AD314" i="13"/>
  <c r="AC314" i="13"/>
  <c r="AB314" i="13"/>
  <c r="AA314" i="13"/>
  <c r="Z314" i="13"/>
  <c r="Y314" i="13"/>
  <c r="X314" i="13"/>
  <c r="W314" i="13"/>
  <c r="V314" i="13"/>
  <c r="U314" i="13"/>
  <c r="T314" i="13"/>
  <c r="S314" i="13"/>
  <c r="R314" i="13"/>
  <c r="Q314" i="13"/>
  <c r="P314" i="13"/>
  <c r="O314" i="13"/>
  <c r="N314" i="13"/>
  <c r="M314" i="13"/>
  <c r="L314" i="13"/>
  <c r="K314" i="13"/>
  <c r="J314" i="13"/>
  <c r="I314" i="13"/>
  <c r="H314" i="13"/>
  <c r="G314" i="13"/>
  <c r="F314" i="13"/>
  <c r="E314" i="13"/>
  <c r="AP313" i="13"/>
  <c r="AO313" i="13"/>
  <c r="AN313" i="13"/>
  <c r="AM313" i="13"/>
  <c r="AL313" i="13"/>
  <c r="AK313" i="13"/>
  <c r="AJ313" i="13"/>
  <c r="AI313" i="13"/>
  <c r="AH313" i="13"/>
  <c r="AG313" i="13"/>
  <c r="AF313" i="13"/>
  <c r="AE313" i="13"/>
  <c r="AD313" i="13"/>
  <c r="AC313" i="13"/>
  <c r="AB313" i="13"/>
  <c r="AA313" i="13"/>
  <c r="Z313" i="13"/>
  <c r="Y313" i="13"/>
  <c r="X313" i="13"/>
  <c r="W313" i="13"/>
  <c r="V313" i="13"/>
  <c r="U313" i="13"/>
  <c r="T313" i="13"/>
  <c r="S313" i="13"/>
  <c r="R313" i="13"/>
  <c r="Q313" i="13"/>
  <c r="P313" i="13"/>
  <c r="O313" i="13"/>
  <c r="N313" i="13"/>
  <c r="M313" i="13"/>
  <c r="L313" i="13"/>
  <c r="K313" i="13"/>
  <c r="J313" i="13"/>
  <c r="I313" i="13"/>
  <c r="H313" i="13"/>
  <c r="G313" i="13"/>
  <c r="F313" i="13"/>
  <c r="E313" i="13"/>
  <c r="AP312" i="13"/>
  <c r="AO312" i="13"/>
  <c r="AN312" i="13"/>
  <c r="AM312" i="13"/>
  <c r="AL312" i="13"/>
  <c r="AK312" i="13"/>
  <c r="AJ312" i="13"/>
  <c r="AI312" i="13"/>
  <c r="AH312" i="13"/>
  <c r="AG312" i="13"/>
  <c r="AF312" i="13"/>
  <c r="AE312" i="13"/>
  <c r="AD312" i="13"/>
  <c r="AC312" i="13"/>
  <c r="AB312" i="13"/>
  <c r="AA312" i="13"/>
  <c r="Z312" i="13"/>
  <c r="Y312" i="13"/>
  <c r="X312" i="13"/>
  <c r="W312" i="13"/>
  <c r="V312" i="13"/>
  <c r="U312" i="13"/>
  <c r="T312" i="13"/>
  <c r="S312" i="13"/>
  <c r="R312" i="13"/>
  <c r="Q312" i="13"/>
  <c r="P312" i="13"/>
  <c r="O312" i="13"/>
  <c r="N312" i="13"/>
  <c r="M312" i="13"/>
  <c r="L312" i="13"/>
  <c r="K312" i="13"/>
  <c r="J312" i="13"/>
  <c r="I312" i="13"/>
  <c r="H312" i="13"/>
  <c r="G312" i="13"/>
  <c r="F312" i="13"/>
  <c r="E312" i="13"/>
  <c r="AP311" i="13"/>
  <c r="AO311" i="13"/>
  <c r="AN311" i="13"/>
  <c r="AM311" i="13"/>
  <c r="AL311" i="13"/>
  <c r="AK311" i="13"/>
  <c r="AJ311" i="13"/>
  <c r="AI311" i="13"/>
  <c r="AH311" i="13"/>
  <c r="AG311" i="13"/>
  <c r="AF311" i="13"/>
  <c r="AE311" i="13"/>
  <c r="AD311" i="13"/>
  <c r="AC311" i="13"/>
  <c r="AB311" i="13"/>
  <c r="AA311" i="13"/>
  <c r="Z311" i="13"/>
  <c r="Y311" i="13"/>
  <c r="X311" i="13"/>
  <c r="W311" i="13"/>
  <c r="V311" i="13"/>
  <c r="U311" i="13"/>
  <c r="T311" i="13"/>
  <c r="S311" i="13"/>
  <c r="R311" i="13"/>
  <c r="Q311" i="13"/>
  <c r="P311" i="13"/>
  <c r="O311" i="13"/>
  <c r="N311" i="13"/>
  <c r="M311" i="13"/>
  <c r="L311" i="13"/>
  <c r="K311" i="13"/>
  <c r="J311" i="13"/>
  <c r="I311" i="13"/>
  <c r="H311" i="13"/>
  <c r="G311" i="13"/>
  <c r="F311" i="13"/>
  <c r="E311" i="13"/>
  <c r="AP310" i="13"/>
  <c r="AO310" i="13"/>
  <c r="AN310" i="13"/>
  <c r="AM310" i="13"/>
  <c r="AL310" i="13"/>
  <c r="AK310" i="13"/>
  <c r="AJ310" i="13"/>
  <c r="AI310" i="13"/>
  <c r="AH310" i="13"/>
  <c r="AG310" i="13"/>
  <c r="AF310" i="13"/>
  <c r="AE310" i="13"/>
  <c r="AD310" i="13"/>
  <c r="AC310" i="13"/>
  <c r="AB310" i="13"/>
  <c r="AA310" i="13"/>
  <c r="Z310" i="13"/>
  <c r="Y310" i="13"/>
  <c r="X310" i="13"/>
  <c r="W310" i="13"/>
  <c r="V310" i="13"/>
  <c r="U310" i="13"/>
  <c r="T310" i="13"/>
  <c r="S310" i="13"/>
  <c r="R310" i="13"/>
  <c r="Q310" i="13"/>
  <c r="P310" i="13"/>
  <c r="O310" i="13"/>
  <c r="N310" i="13"/>
  <c r="M310" i="13"/>
  <c r="L310" i="13"/>
  <c r="K310" i="13"/>
  <c r="J310" i="13"/>
  <c r="I310" i="13"/>
  <c r="H310" i="13"/>
  <c r="G310" i="13"/>
  <c r="F310" i="13"/>
  <c r="E310" i="13"/>
  <c r="AP309" i="13"/>
  <c r="AO309" i="13"/>
  <c r="AN309" i="13"/>
  <c r="AM309" i="13"/>
  <c r="AL309" i="13"/>
  <c r="AK309" i="13"/>
  <c r="AJ309" i="13"/>
  <c r="AI309" i="13"/>
  <c r="AH309" i="13"/>
  <c r="AG309" i="13"/>
  <c r="AF309" i="13"/>
  <c r="AE309" i="13"/>
  <c r="AD309" i="13"/>
  <c r="AC309" i="13"/>
  <c r="AB309" i="13"/>
  <c r="AA309" i="13"/>
  <c r="Z309" i="13"/>
  <c r="Y309" i="13"/>
  <c r="X309" i="13"/>
  <c r="W309" i="13"/>
  <c r="V309" i="13"/>
  <c r="U309" i="13"/>
  <c r="T309" i="13"/>
  <c r="S309" i="13"/>
  <c r="R309" i="13"/>
  <c r="Q309" i="13"/>
  <c r="P309" i="13"/>
  <c r="O309" i="13"/>
  <c r="N309" i="13"/>
  <c r="M309" i="13"/>
  <c r="L309" i="13"/>
  <c r="K309" i="13"/>
  <c r="J309" i="13"/>
  <c r="I309" i="13"/>
  <c r="H309" i="13"/>
  <c r="G309" i="13"/>
  <c r="F309" i="13"/>
  <c r="E309" i="13"/>
  <c r="AP308" i="13"/>
  <c r="AO308" i="13"/>
  <c r="AN308" i="13"/>
  <c r="AM308" i="13"/>
  <c r="AL308" i="13"/>
  <c r="AK308" i="13"/>
  <c r="AJ308" i="13"/>
  <c r="AI308" i="13"/>
  <c r="AH308" i="13"/>
  <c r="AG308" i="13"/>
  <c r="AF308" i="13"/>
  <c r="AE308" i="13"/>
  <c r="AD308" i="13"/>
  <c r="AC308" i="13"/>
  <c r="AB308" i="13"/>
  <c r="AA308" i="13"/>
  <c r="Z308" i="13"/>
  <c r="Y308" i="13"/>
  <c r="X308" i="13"/>
  <c r="W308" i="13"/>
  <c r="V308" i="13"/>
  <c r="U308" i="13"/>
  <c r="T308" i="13"/>
  <c r="S308" i="13"/>
  <c r="R308" i="13"/>
  <c r="Q308" i="13"/>
  <c r="P308" i="13"/>
  <c r="O308" i="13"/>
  <c r="N308" i="13"/>
  <c r="M308" i="13"/>
  <c r="L308" i="13"/>
  <c r="K308" i="13"/>
  <c r="J308" i="13"/>
  <c r="I308" i="13"/>
  <c r="H308" i="13"/>
  <c r="G308" i="13"/>
  <c r="F308" i="13"/>
  <c r="E308" i="13"/>
  <c r="AP307" i="13"/>
  <c r="AO307" i="13"/>
  <c r="AN307" i="13"/>
  <c r="AM307" i="13"/>
  <c r="AL307" i="13"/>
  <c r="AK307" i="13"/>
  <c r="AJ307" i="13"/>
  <c r="AI307" i="13"/>
  <c r="AH307" i="13"/>
  <c r="AG307" i="13"/>
  <c r="AF307" i="13"/>
  <c r="AE307" i="13"/>
  <c r="AD307" i="13"/>
  <c r="AC307" i="13"/>
  <c r="AB307" i="13"/>
  <c r="AA307" i="13"/>
  <c r="Z307" i="13"/>
  <c r="Y307" i="13"/>
  <c r="X307" i="13"/>
  <c r="W307" i="13"/>
  <c r="V307" i="13"/>
  <c r="U307" i="13"/>
  <c r="T307" i="13"/>
  <c r="S307" i="13"/>
  <c r="R307" i="13"/>
  <c r="Q307" i="13"/>
  <c r="P307" i="13"/>
  <c r="O307" i="13"/>
  <c r="N307" i="13"/>
  <c r="M307" i="13"/>
  <c r="L307" i="13"/>
  <c r="K307" i="13"/>
  <c r="J307" i="13"/>
  <c r="I307" i="13"/>
  <c r="H307" i="13"/>
  <c r="G307" i="13"/>
  <c r="F307" i="13"/>
  <c r="E307" i="13"/>
  <c r="AP306" i="13"/>
  <c r="AO306" i="13"/>
  <c r="AN306" i="13"/>
  <c r="AM306" i="13"/>
  <c r="AL306" i="13"/>
  <c r="AK306" i="13"/>
  <c r="AJ306" i="13"/>
  <c r="AI306" i="13"/>
  <c r="AH306" i="13"/>
  <c r="AG306" i="13"/>
  <c r="AF306" i="13"/>
  <c r="AE306" i="13"/>
  <c r="AD306" i="13"/>
  <c r="AC306" i="13"/>
  <c r="AB306" i="13"/>
  <c r="AA306" i="13"/>
  <c r="Z306" i="13"/>
  <c r="Y306" i="13"/>
  <c r="X306" i="13"/>
  <c r="W306" i="13"/>
  <c r="V306" i="13"/>
  <c r="U306" i="13"/>
  <c r="T306" i="13"/>
  <c r="S306" i="13"/>
  <c r="R306" i="13"/>
  <c r="Q306" i="13"/>
  <c r="P306" i="13"/>
  <c r="O306" i="13"/>
  <c r="N306" i="13"/>
  <c r="M306" i="13"/>
  <c r="L306" i="13"/>
  <c r="K306" i="13"/>
  <c r="J306" i="13"/>
  <c r="I306" i="13"/>
  <c r="H306" i="13"/>
  <c r="G306" i="13"/>
  <c r="F306" i="13"/>
  <c r="E306" i="13"/>
  <c r="AP305" i="13"/>
  <c r="AO305" i="13"/>
  <c r="AN305" i="13"/>
  <c r="AM305" i="13"/>
  <c r="AL305" i="13"/>
  <c r="AK305" i="13"/>
  <c r="AJ305" i="13"/>
  <c r="AI305" i="13"/>
  <c r="AH305" i="13"/>
  <c r="AG305" i="13"/>
  <c r="AF305" i="13"/>
  <c r="AE305" i="13"/>
  <c r="AD305" i="13"/>
  <c r="AC305" i="13"/>
  <c r="AB305" i="13"/>
  <c r="AA305" i="13"/>
  <c r="Z305" i="13"/>
  <c r="Y305" i="13"/>
  <c r="X305" i="13"/>
  <c r="W305" i="13"/>
  <c r="V305" i="13"/>
  <c r="U305" i="13"/>
  <c r="T305" i="13"/>
  <c r="S305" i="13"/>
  <c r="R305" i="13"/>
  <c r="Q305" i="13"/>
  <c r="P305" i="13"/>
  <c r="O305" i="13"/>
  <c r="N305" i="13"/>
  <c r="M305" i="13"/>
  <c r="L305" i="13"/>
  <c r="K305" i="13"/>
  <c r="J305" i="13"/>
  <c r="I305" i="13"/>
  <c r="H305" i="13"/>
  <c r="G305" i="13"/>
  <c r="F305" i="13"/>
  <c r="E305" i="13"/>
  <c r="AP304" i="13"/>
  <c r="AO304" i="13"/>
  <c r="AN304" i="13"/>
  <c r="AM304" i="13"/>
  <c r="AL304" i="13"/>
  <c r="AK304" i="13"/>
  <c r="AJ304" i="13"/>
  <c r="AI304" i="13"/>
  <c r="AH304" i="13"/>
  <c r="AG304" i="13"/>
  <c r="AF304" i="13"/>
  <c r="AE304" i="13"/>
  <c r="AD304" i="13"/>
  <c r="AC304" i="13"/>
  <c r="AB304" i="13"/>
  <c r="AA304" i="13"/>
  <c r="Z304" i="13"/>
  <c r="Y304" i="13"/>
  <c r="X304" i="13"/>
  <c r="W304" i="13"/>
  <c r="V304" i="13"/>
  <c r="U304" i="13"/>
  <c r="T304" i="13"/>
  <c r="S304" i="13"/>
  <c r="R304" i="13"/>
  <c r="Q304" i="13"/>
  <c r="P304" i="13"/>
  <c r="O304" i="13"/>
  <c r="N304" i="13"/>
  <c r="M304" i="13"/>
  <c r="L304" i="13"/>
  <c r="K304" i="13"/>
  <c r="J304" i="13"/>
  <c r="I304" i="13"/>
  <c r="H304" i="13"/>
  <c r="G304" i="13"/>
  <c r="F304" i="13"/>
  <c r="E304" i="13"/>
  <c r="AP303" i="13"/>
  <c r="AO303" i="13"/>
  <c r="AN303" i="13"/>
  <c r="AM303" i="13"/>
  <c r="AL303" i="13"/>
  <c r="AK303" i="13"/>
  <c r="AJ303" i="13"/>
  <c r="AI303" i="13"/>
  <c r="AH303" i="13"/>
  <c r="AG303" i="13"/>
  <c r="AF303" i="13"/>
  <c r="AE303" i="13"/>
  <c r="AD303" i="13"/>
  <c r="AC303" i="13"/>
  <c r="AB303" i="13"/>
  <c r="AA303" i="13"/>
  <c r="Z303" i="13"/>
  <c r="Y303" i="13"/>
  <c r="X303" i="13"/>
  <c r="W303" i="13"/>
  <c r="V303" i="13"/>
  <c r="U303" i="13"/>
  <c r="T303" i="13"/>
  <c r="S303" i="13"/>
  <c r="R303" i="13"/>
  <c r="Q303" i="13"/>
  <c r="P303" i="13"/>
  <c r="O303" i="13"/>
  <c r="N303" i="13"/>
  <c r="M303" i="13"/>
  <c r="L303" i="13"/>
  <c r="K303" i="13"/>
  <c r="J303" i="13"/>
  <c r="I303" i="13"/>
  <c r="H303" i="13"/>
  <c r="G303" i="13"/>
  <c r="F303" i="13"/>
  <c r="E303" i="13"/>
  <c r="AP302" i="13"/>
  <c r="AO302" i="13"/>
  <c r="AN302" i="13"/>
  <c r="AM302" i="13"/>
  <c r="AL302" i="13"/>
  <c r="AK302" i="13"/>
  <c r="AJ302" i="13"/>
  <c r="AI302" i="13"/>
  <c r="AH302" i="13"/>
  <c r="AG302" i="13"/>
  <c r="AF302" i="13"/>
  <c r="AE302" i="13"/>
  <c r="AD302" i="13"/>
  <c r="AC302" i="13"/>
  <c r="AB302" i="13"/>
  <c r="AA302" i="13"/>
  <c r="Z302" i="13"/>
  <c r="Y302" i="13"/>
  <c r="X302" i="13"/>
  <c r="W302" i="13"/>
  <c r="V302" i="13"/>
  <c r="U302" i="13"/>
  <c r="T302" i="13"/>
  <c r="S302" i="13"/>
  <c r="R302" i="13"/>
  <c r="Q302" i="13"/>
  <c r="P302" i="13"/>
  <c r="O302" i="13"/>
  <c r="N302" i="13"/>
  <c r="M302" i="13"/>
  <c r="L302" i="13"/>
  <c r="K302" i="13"/>
  <c r="J302" i="13"/>
  <c r="I302" i="13"/>
  <c r="H302" i="13"/>
  <c r="G302" i="13"/>
  <c r="F302" i="13"/>
  <c r="E302" i="13"/>
  <c r="AP301" i="13"/>
  <c r="AO301" i="13"/>
  <c r="AN301" i="13"/>
  <c r="AM301" i="13"/>
  <c r="AL301" i="13"/>
  <c r="AK301" i="13"/>
  <c r="AJ301" i="13"/>
  <c r="AI301" i="13"/>
  <c r="AH301" i="13"/>
  <c r="AG301" i="13"/>
  <c r="AF301" i="13"/>
  <c r="AE301" i="13"/>
  <c r="AD301" i="13"/>
  <c r="AC301" i="13"/>
  <c r="AB301" i="13"/>
  <c r="AA301" i="13"/>
  <c r="Z301" i="13"/>
  <c r="Y301" i="13"/>
  <c r="X301" i="13"/>
  <c r="W301" i="13"/>
  <c r="V301" i="13"/>
  <c r="U301" i="13"/>
  <c r="T301" i="13"/>
  <c r="S301" i="13"/>
  <c r="R301" i="13"/>
  <c r="Q301" i="13"/>
  <c r="P301" i="13"/>
  <c r="O301" i="13"/>
  <c r="N301" i="13"/>
  <c r="M301" i="13"/>
  <c r="L301" i="13"/>
  <c r="K301" i="13"/>
  <c r="J301" i="13"/>
  <c r="I301" i="13"/>
  <c r="H301" i="13"/>
  <c r="G301" i="13"/>
  <c r="F301" i="13"/>
  <c r="E301" i="13"/>
  <c r="AP300" i="13"/>
  <c r="AO300" i="13"/>
  <c r="AN300" i="13"/>
  <c r="AM300" i="13"/>
  <c r="AL300" i="13"/>
  <c r="AK300" i="13"/>
  <c r="AJ300" i="13"/>
  <c r="AI300" i="13"/>
  <c r="AH300" i="13"/>
  <c r="AG300" i="13"/>
  <c r="AF300" i="13"/>
  <c r="AE300" i="13"/>
  <c r="AD300" i="13"/>
  <c r="AC300" i="13"/>
  <c r="AB300" i="13"/>
  <c r="AA300" i="13"/>
  <c r="Z300" i="13"/>
  <c r="Y300" i="13"/>
  <c r="X300" i="13"/>
  <c r="W300" i="13"/>
  <c r="V300" i="13"/>
  <c r="U300" i="13"/>
  <c r="T300" i="13"/>
  <c r="S300" i="13"/>
  <c r="R300" i="13"/>
  <c r="Q300" i="13"/>
  <c r="P300" i="13"/>
  <c r="O300" i="13"/>
  <c r="N300" i="13"/>
  <c r="M300" i="13"/>
  <c r="L300" i="13"/>
  <c r="K300" i="13"/>
  <c r="J300" i="13"/>
  <c r="I300" i="13"/>
  <c r="H300" i="13"/>
  <c r="G300" i="13"/>
  <c r="F300" i="13"/>
  <c r="E300" i="13"/>
  <c r="AP299" i="13"/>
  <c r="AO299" i="13"/>
  <c r="AN299" i="13"/>
  <c r="AM299" i="13"/>
  <c r="AL299" i="13"/>
  <c r="AK299" i="13"/>
  <c r="AJ299" i="13"/>
  <c r="AI299" i="13"/>
  <c r="AH299" i="13"/>
  <c r="AG299" i="13"/>
  <c r="AF299" i="13"/>
  <c r="AE299" i="13"/>
  <c r="AD299" i="13"/>
  <c r="AC299" i="13"/>
  <c r="AB299" i="13"/>
  <c r="AA299" i="13"/>
  <c r="Z299" i="13"/>
  <c r="Y299" i="13"/>
  <c r="X299" i="13"/>
  <c r="W299" i="13"/>
  <c r="V299" i="13"/>
  <c r="U299" i="13"/>
  <c r="T299" i="13"/>
  <c r="S299" i="13"/>
  <c r="R299" i="13"/>
  <c r="Q299" i="13"/>
  <c r="P299" i="13"/>
  <c r="O299" i="13"/>
  <c r="N299" i="13"/>
  <c r="M299" i="13"/>
  <c r="L299" i="13"/>
  <c r="K299" i="13"/>
  <c r="J299" i="13"/>
  <c r="I299" i="13"/>
  <c r="H299" i="13"/>
  <c r="G299" i="13"/>
  <c r="F299" i="13"/>
  <c r="E299" i="13"/>
  <c r="AP298" i="13"/>
  <c r="AO298" i="13"/>
  <c r="AN298" i="13"/>
  <c r="AM298" i="13"/>
  <c r="AL298" i="13"/>
  <c r="AK298" i="13"/>
  <c r="AJ298" i="13"/>
  <c r="AI298" i="13"/>
  <c r="AH298" i="13"/>
  <c r="AG298" i="13"/>
  <c r="AF298" i="13"/>
  <c r="AE298" i="13"/>
  <c r="AD298" i="13"/>
  <c r="AC298" i="13"/>
  <c r="AB298" i="13"/>
  <c r="AA298" i="13"/>
  <c r="Z298" i="13"/>
  <c r="Y298" i="13"/>
  <c r="X298" i="13"/>
  <c r="W298" i="13"/>
  <c r="V298" i="13"/>
  <c r="U298" i="13"/>
  <c r="T298" i="13"/>
  <c r="S298" i="13"/>
  <c r="R298" i="13"/>
  <c r="Q298" i="13"/>
  <c r="P298" i="13"/>
  <c r="O298" i="13"/>
  <c r="N298" i="13"/>
  <c r="M298" i="13"/>
  <c r="L298" i="13"/>
  <c r="K298" i="13"/>
  <c r="J298" i="13"/>
  <c r="I298" i="13"/>
  <c r="H298" i="13"/>
  <c r="G298" i="13"/>
  <c r="F298" i="13"/>
  <c r="E298" i="13"/>
  <c r="AP297" i="13"/>
  <c r="AO297" i="13"/>
  <c r="AN297" i="13"/>
  <c r="AM297" i="13"/>
  <c r="AL297" i="13"/>
  <c r="AK297" i="13"/>
  <c r="AJ297" i="13"/>
  <c r="AI297" i="13"/>
  <c r="AH297" i="13"/>
  <c r="AG297" i="13"/>
  <c r="AF297" i="13"/>
  <c r="AE297" i="13"/>
  <c r="AD297" i="13"/>
  <c r="AC297" i="13"/>
  <c r="AB297" i="13"/>
  <c r="AA297" i="13"/>
  <c r="Z297" i="13"/>
  <c r="Y297" i="13"/>
  <c r="X297" i="13"/>
  <c r="W297" i="13"/>
  <c r="V297" i="13"/>
  <c r="U297" i="13"/>
  <c r="T297" i="13"/>
  <c r="S297" i="13"/>
  <c r="R297" i="13"/>
  <c r="Q297" i="13"/>
  <c r="P297" i="13"/>
  <c r="O297" i="13"/>
  <c r="N297" i="13"/>
  <c r="M297" i="13"/>
  <c r="L297" i="13"/>
  <c r="K297" i="13"/>
  <c r="J297" i="13"/>
  <c r="I297" i="13"/>
  <c r="H297" i="13"/>
  <c r="G297" i="13"/>
  <c r="F297" i="13"/>
  <c r="E297" i="13"/>
  <c r="AP296" i="13"/>
  <c r="AO296" i="13"/>
  <c r="AN296" i="13"/>
  <c r="AM296" i="13"/>
  <c r="AL296" i="13"/>
  <c r="AK296" i="13"/>
  <c r="AJ296" i="13"/>
  <c r="AI296" i="13"/>
  <c r="AH296" i="13"/>
  <c r="AG296" i="13"/>
  <c r="AF296" i="13"/>
  <c r="AE296" i="13"/>
  <c r="AD296" i="13"/>
  <c r="AC296" i="13"/>
  <c r="AB296" i="13"/>
  <c r="AA296" i="13"/>
  <c r="Z296" i="13"/>
  <c r="Y296" i="13"/>
  <c r="X296" i="13"/>
  <c r="W296" i="13"/>
  <c r="V296" i="13"/>
  <c r="U296" i="13"/>
  <c r="T296" i="13"/>
  <c r="S296" i="13"/>
  <c r="R296" i="13"/>
  <c r="Q296" i="13"/>
  <c r="P296" i="13"/>
  <c r="O296" i="13"/>
  <c r="N296" i="13"/>
  <c r="M296" i="13"/>
  <c r="L296" i="13"/>
  <c r="K296" i="13"/>
  <c r="J296" i="13"/>
  <c r="I296" i="13"/>
  <c r="H296" i="13"/>
  <c r="G296" i="13"/>
  <c r="F296" i="13"/>
  <c r="E296" i="13"/>
  <c r="AP295" i="13"/>
  <c r="AO295" i="13"/>
  <c r="AN295" i="13"/>
  <c r="AM295" i="13"/>
  <c r="AL295" i="13"/>
  <c r="AK295" i="13"/>
  <c r="AJ295" i="13"/>
  <c r="AI295" i="13"/>
  <c r="AH295" i="13"/>
  <c r="AG295" i="13"/>
  <c r="AF295" i="13"/>
  <c r="AE295" i="13"/>
  <c r="AD295" i="13"/>
  <c r="AC295" i="13"/>
  <c r="AB295" i="13"/>
  <c r="AA295" i="13"/>
  <c r="Z295" i="13"/>
  <c r="Y295" i="13"/>
  <c r="X295" i="13"/>
  <c r="W295" i="13"/>
  <c r="V295" i="13"/>
  <c r="U295" i="13"/>
  <c r="T295" i="13"/>
  <c r="S295" i="13"/>
  <c r="R295" i="13"/>
  <c r="Q295" i="13"/>
  <c r="P295" i="13"/>
  <c r="O295" i="13"/>
  <c r="N295" i="13"/>
  <c r="M295" i="13"/>
  <c r="L295" i="13"/>
  <c r="K295" i="13"/>
  <c r="J295" i="13"/>
  <c r="I295" i="13"/>
  <c r="H295" i="13"/>
  <c r="G295" i="13"/>
  <c r="F295" i="13"/>
  <c r="E295" i="13"/>
  <c r="AP293" i="13"/>
  <c r="AO293" i="13"/>
  <c r="AN293" i="13"/>
  <c r="AM293" i="13"/>
  <c r="AL293" i="13"/>
  <c r="AK293" i="13"/>
  <c r="AJ293" i="13"/>
  <c r="AI293" i="13"/>
  <c r="AH293" i="13"/>
  <c r="AG293" i="13"/>
  <c r="AF293" i="13"/>
  <c r="AE293" i="13"/>
  <c r="AD293" i="13"/>
  <c r="AC293" i="13"/>
  <c r="AB293" i="13"/>
  <c r="AA293" i="13"/>
  <c r="Z293" i="13"/>
  <c r="Y293" i="13"/>
  <c r="X293" i="13"/>
  <c r="W293" i="13"/>
  <c r="V293" i="13"/>
  <c r="U293" i="13"/>
  <c r="T293" i="13"/>
  <c r="S293" i="13"/>
  <c r="R293" i="13"/>
  <c r="Q293" i="13"/>
  <c r="P293" i="13"/>
  <c r="O293" i="13"/>
  <c r="N293" i="13"/>
  <c r="M293" i="13"/>
  <c r="L293" i="13"/>
  <c r="K293" i="13"/>
  <c r="J293" i="13"/>
  <c r="I293" i="13"/>
  <c r="H293" i="13"/>
  <c r="G293" i="13"/>
  <c r="F293" i="13"/>
  <c r="E293" i="13"/>
  <c r="AP289" i="13"/>
  <c r="AO289" i="13"/>
  <c r="AN289" i="13"/>
  <c r="AM289" i="13"/>
  <c r="AL289" i="13"/>
  <c r="AK289" i="13"/>
  <c r="AJ289" i="13"/>
  <c r="AI289" i="13"/>
  <c r="AH289" i="13"/>
  <c r="AG289" i="13"/>
  <c r="AF289" i="13"/>
  <c r="AE289" i="13"/>
  <c r="AD289" i="13"/>
  <c r="AC289" i="13"/>
  <c r="AB289" i="13"/>
  <c r="AA289" i="13"/>
  <c r="Z289" i="13"/>
  <c r="Y289" i="13"/>
  <c r="X289" i="13"/>
  <c r="W289" i="13"/>
  <c r="V289" i="13"/>
  <c r="U289" i="13"/>
  <c r="T289" i="13"/>
  <c r="S289" i="13"/>
  <c r="R289" i="13"/>
  <c r="Q289" i="13"/>
  <c r="P289" i="13"/>
  <c r="O289" i="13"/>
  <c r="N289" i="13"/>
  <c r="M289" i="13"/>
  <c r="L289" i="13"/>
  <c r="K289" i="13"/>
  <c r="J289" i="13"/>
  <c r="I289" i="13"/>
  <c r="H289" i="13"/>
  <c r="G289" i="13"/>
  <c r="F289" i="13"/>
  <c r="E289" i="13"/>
  <c r="AP288" i="13"/>
  <c r="AO288" i="13"/>
  <c r="AN288" i="13"/>
  <c r="AM288" i="13"/>
  <c r="AL288" i="13"/>
  <c r="AK288" i="13"/>
  <c r="AJ288" i="13"/>
  <c r="AI288" i="13"/>
  <c r="AH288" i="13"/>
  <c r="AG288" i="13"/>
  <c r="AF288" i="13"/>
  <c r="AE288" i="13"/>
  <c r="AD288" i="13"/>
  <c r="AC288" i="13"/>
  <c r="AB288" i="13"/>
  <c r="AA288" i="13"/>
  <c r="Z288" i="13"/>
  <c r="Y288" i="13"/>
  <c r="X288" i="13"/>
  <c r="W288" i="13"/>
  <c r="V288" i="13"/>
  <c r="U288" i="13"/>
  <c r="T288" i="13"/>
  <c r="S288" i="13"/>
  <c r="R288" i="13"/>
  <c r="Q288" i="13"/>
  <c r="P288" i="13"/>
  <c r="O288" i="13"/>
  <c r="N288" i="13"/>
  <c r="M288" i="13"/>
  <c r="L288" i="13"/>
  <c r="K288" i="13"/>
  <c r="J288" i="13"/>
  <c r="I288" i="13"/>
  <c r="H288" i="13"/>
  <c r="G288" i="13"/>
  <c r="F288" i="13"/>
  <c r="E288" i="13"/>
  <c r="AP287" i="13"/>
  <c r="AO287" i="13"/>
  <c r="AN287" i="13"/>
  <c r="AM287" i="13"/>
  <c r="AL287" i="13"/>
  <c r="AK287" i="13"/>
  <c r="AJ287" i="13"/>
  <c r="AI287" i="13"/>
  <c r="AH287" i="13"/>
  <c r="AG287" i="13"/>
  <c r="AF287" i="13"/>
  <c r="AE287" i="13"/>
  <c r="AD287" i="13"/>
  <c r="AC287" i="13"/>
  <c r="AB287" i="13"/>
  <c r="AA287" i="13"/>
  <c r="Z287" i="13"/>
  <c r="Y287" i="13"/>
  <c r="X287" i="13"/>
  <c r="W287" i="13"/>
  <c r="V287" i="13"/>
  <c r="U287" i="13"/>
  <c r="T287" i="13"/>
  <c r="S287" i="13"/>
  <c r="R287" i="13"/>
  <c r="Q287" i="13"/>
  <c r="P287" i="13"/>
  <c r="O287" i="13"/>
  <c r="N287" i="13"/>
  <c r="M287" i="13"/>
  <c r="L287" i="13"/>
  <c r="K287" i="13"/>
  <c r="J287" i="13"/>
  <c r="I287" i="13"/>
  <c r="H287" i="13"/>
  <c r="G287" i="13"/>
  <c r="F287" i="13"/>
  <c r="E287" i="13"/>
  <c r="AP286" i="13"/>
  <c r="AO286" i="13"/>
  <c r="AN286" i="13"/>
  <c r="AM286" i="13"/>
  <c r="AL286" i="13"/>
  <c r="AK286" i="13"/>
  <c r="AJ286" i="13"/>
  <c r="AI286" i="13"/>
  <c r="AH286" i="13"/>
  <c r="AG286" i="13"/>
  <c r="AF286" i="13"/>
  <c r="AE286" i="13"/>
  <c r="AD286" i="13"/>
  <c r="AC286" i="13"/>
  <c r="AB286" i="13"/>
  <c r="AA286" i="13"/>
  <c r="Z286" i="13"/>
  <c r="Y286" i="13"/>
  <c r="X286" i="13"/>
  <c r="W286" i="13"/>
  <c r="V286" i="13"/>
  <c r="U286" i="13"/>
  <c r="T286" i="13"/>
  <c r="S286" i="13"/>
  <c r="R286" i="13"/>
  <c r="Q286" i="13"/>
  <c r="P286" i="13"/>
  <c r="O286" i="13"/>
  <c r="N286" i="13"/>
  <c r="M286" i="13"/>
  <c r="L286" i="13"/>
  <c r="K286" i="13"/>
  <c r="J286" i="13"/>
  <c r="I286" i="13"/>
  <c r="H286" i="13"/>
  <c r="G286" i="13"/>
  <c r="F286" i="13"/>
  <c r="E286" i="13"/>
  <c r="AP285" i="13"/>
  <c r="AO285" i="13"/>
  <c r="AN285" i="13"/>
  <c r="AM285" i="13"/>
  <c r="AL285" i="13"/>
  <c r="AK285" i="13"/>
  <c r="AJ285" i="13"/>
  <c r="AI285" i="13"/>
  <c r="AH285" i="13"/>
  <c r="AG285" i="13"/>
  <c r="AF285" i="13"/>
  <c r="AE285" i="13"/>
  <c r="AD285" i="13"/>
  <c r="AC285" i="13"/>
  <c r="AB285" i="13"/>
  <c r="AA285" i="13"/>
  <c r="Z285" i="13"/>
  <c r="Y285" i="13"/>
  <c r="X285" i="13"/>
  <c r="W285" i="13"/>
  <c r="V285" i="13"/>
  <c r="U285" i="13"/>
  <c r="T285" i="13"/>
  <c r="S285" i="13"/>
  <c r="R285" i="13"/>
  <c r="Q285" i="13"/>
  <c r="P285" i="13"/>
  <c r="O285" i="13"/>
  <c r="N285" i="13"/>
  <c r="M285" i="13"/>
  <c r="L285" i="13"/>
  <c r="K285" i="13"/>
  <c r="J285" i="13"/>
  <c r="I285" i="13"/>
  <c r="H285" i="13"/>
  <c r="G285" i="13"/>
  <c r="F285" i="13"/>
  <c r="E285" i="13"/>
  <c r="AP284" i="13"/>
  <c r="AO284" i="13"/>
  <c r="AN284" i="13"/>
  <c r="AM284" i="13"/>
  <c r="AL284" i="13"/>
  <c r="AK284" i="13"/>
  <c r="AJ284" i="13"/>
  <c r="AI284" i="13"/>
  <c r="AH284" i="13"/>
  <c r="AG284" i="13"/>
  <c r="AF284" i="13"/>
  <c r="AE284" i="13"/>
  <c r="AD284" i="13"/>
  <c r="AC284" i="13"/>
  <c r="AB284" i="13"/>
  <c r="AA284" i="13"/>
  <c r="Z284" i="13"/>
  <c r="Y284" i="13"/>
  <c r="X284" i="13"/>
  <c r="W284" i="13"/>
  <c r="V284" i="13"/>
  <c r="U284" i="13"/>
  <c r="T284" i="13"/>
  <c r="S284" i="13"/>
  <c r="R284" i="13"/>
  <c r="Q284" i="13"/>
  <c r="P284" i="13"/>
  <c r="O284" i="13"/>
  <c r="N284" i="13"/>
  <c r="M284" i="13"/>
  <c r="L284" i="13"/>
  <c r="K284" i="13"/>
  <c r="J284" i="13"/>
  <c r="I284" i="13"/>
  <c r="H284" i="13"/>
  <c r="G284" i="13"/>
  <c r="F284" i="13"/>
  <c r="E284" i="13"/>
  <c r="AP283" i="13"/>
  <c r="AO283" i="13"/>
  <c r="AN283" i="13"/>
  <c r="AM283" i="13"/>
  <c r="AL283" i="13"/>
  <c r="AK283" i="13"/>
  <c r="AJ283" i="13"/>
  <c r="AI283" i="13"/>
  <c r="AH283" i="13"/>
  <c r="AG283" i="13"/>
  <c r="AF283" i="13"/>
  <c r="AE283" i="13"/>
  <c r="AD283" i="13"/>
  <c r="AC283" i="13"/>
  <c r="AB283" i="13"/>
  <c r="AA283" i="13"/>
  <c r="Z283" i="13"/>
  <c r="Y283" i="13"/>
  <c r="X283" i="13"/>
  <c r="W283" i="13"/>
  <c r="V283" i="13"/>
  <c r="U283" i="13"/>
  <c r="T283" i="13"/>
  <c r="S283" i="13"/>
  <c r="R283" i="13"/>
  <c r="Q283" i="13"/>
  <c r="P283" i="13"/>
  <c r="O283" i="13"/>
  <c r="N283" i="13"/>
  <c r="M283" i="13"/>
  <c r="L283" i="13"/>
  <c r="K283" i="13"/>
  <c r="J283" i="13"/>
  <c r="I283" i="13"/>
  <c r="H283" i="13"/>
  <c r="G283" i="13"/>
  <c r="F283" i="13"/>
  <c r="E283" i="13"/>
  <c r="AP282" i="13"/>
  <c r="AO282" i="13"/>
  <c r="AN282" i="13"/>
  <c r="AM282" i="13"/>
  <c r="AL282" i="13"/>
  <c r="AK282" i="13"/>
  <c r="AJ282" i="13"/>
  <c r="AI282" i="13"/>
  <c r="AH282" i="13"/>
  <c r="AG282" i="13"/>
  <c r="AF282" i="13"/>
  <c r="AE282" i="13"/>
  <c r="AD282" i="13"/>
  <c r="AC282" i="13"/>
  <c r="AB282" i="13"/>
  <c r="AA282" i="13"/>
  <c r="Z282" i="13"/>
  <c r="Y282" i="13"/>
  <c r="X282" i="13"/>
  <c r="W282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F282" i="13"/>
  <c r="E282" i="13"/>
  <c r="AP281" i="13"/>
  <c r="AO281" i="13"/>
  <c r="AN281" i="13"/>
  <c r="AM281" i="13"/>
  <c r="AL281" i="13"/>
  <c r="AK281" i="13"/>
  <c r="AJ281" i="13"/>
  <c r="AI281" i="13"/>
  <c r="AH281" i="13"/>
  <c r="AG281" i="13"/>
  <c r="AF281" i="13"/>
  <c r="AE281" i="13"/>
  <c r="AD281" i="13"/>
  <c r="AC281" i="13"/>
  <c r="AB281" i="13"/>
  <c r="AA281" i="13"/>
  <c r="Z281" i="13"/>
  <c r="Y281" i="13"/>
  <c r="X281" i="13"/>
  <c r="W281" i="13"/>
  <c r="V281" i="13"/>
  <c r="U281" i="13"/>
  <c r="T281" i="13"/>
  <c r="S281" i="13"/>
  <c r="R281" i="13"/>
  <c r="Q281" i="13"/>
  <c r="P281" i="13"/>
  <c r="O281" i="13"/>
  <c r="N281" i="13"/>
  <c r="M281" i="13"/>
  <c r="L281" i="13"/>
  <c r="K281" i="13"/>
  <c r="J281" i="13"/>
  <c r="I281" i="13"/>
  <c r="H281" i="13"/>
  <c r="G281" i="13"/>
  <c r="F281" i="13"/>
  <c r="E281" i="13"/>
  <c r="AP280" i="13"/>
  <c r="AO280" i="13"/>
  <c r="AN280" i="13"/>
  <c r="AM280" i="13"/>
  <c r="AL280" i="13"/>
  <c r="AK280" i="13"/>
  <c r="AJ280" i="13"/>
  <c r="AI280" i="13"/>
  <c r="AH280" i="13"/>
  <c r="AG280" i="13"/>
  <c r="AF280" i="13"/>
  <c r="AE280" i="13"/>
  <c r="AD280" i="13"/>
  <c r="AC280" i="13"/>
  <c r="AB280" i="13"/>
  <c r="AA280" i="13"/>
  <c r="Z280" i="13"/>
  <c r="Y280" i="13"/>
  <c r="X280" i="13"/>
  <c r="W280" i="13"/>
  <c r="V280" i="13"/>
  <c r="U280" i="13"/>
  <c r="T280" i="13"/>
  <c r="S280" i="13"/>
  <c r="R280" i="13"/>
  <c r="Q280" i="13"/>
  <c r="P280" i="13"/>
  <c r="O280" i="13"/>
  <c r="N280" i="13"/>
  <c r="M280" i="13"/>
  <c r="L280" i="13"/>
  <c r="K280" i="13"/>
  <c r="J280" i="13"/>
  <c r="I280" i="13"/>
  <c r="H280" i="13"/>
  <c r="G280" i="13"/>
  <c r="F280" i="13"/>
  <c r="E280" i="13"/>
  <c r="AP279" i="13"/>
  <c r="AO279" i="13"/>
  <c r="AN279" i="13"/>
  <c r="AM279" i="13"/>
  <c r="AL279" i="13"/>
  <c r="AK279" i="13"/>
  <c r="AJ279" i="13"/>
  <c r="AI279" i="13"/>
  <c r="AH279" i="13"/>
  <c r="AG279" i="13"/>
  <c r="AF279" i="13"/>
  <c r="AE279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R279" i="13"/>
  <c r="Q279" i="13"/>
  <c r="P279" i="13"/>
  <c r="O279" i="13"/>
  <c r="N279" i="13"/>
  <c r="M279" i="13"/>
  <c r="L279" i="13"/>
  <c r="K279" i="13"/>
  <c r="J279" i="13"/>
  <c r="I279" i="13"/>
  <c r="H279" i="13"/>
  <c r="G279" i="13"/>
  <c r="F279" i="13"/>
  <c r="E279" i="13"/>
  <c r="AP278" i="13"/>
  <c r="AO278" i="13"/>
  <c r="AN278" i="13"/>
  <c r="AM278" i="13"/>
  <c r="AL278" i="13"/>
  <c r="AK278" i="13"/>
  <c r="AJ278" i="13"/>
  <c r="AI278" i="13"/>
  <c r="AH278" i="13"/>
  <c r="AG278" i="13"/>
  <c r="AF278" i="13"/>
  <c r="AE278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R278" i="13"/>
  <c r="Q278" i="13"/>
  <c r="P278" i="13"/>
  <c r="O278" i="13"/>
  <c r="N278" i="13"/>
  <c r="M278" i="13"/>
  <c r="L278" i="13"/>
  <c r="K278" i="13"/>
  <c r="J278" i="13"/>
  <c r="I278" i="13"/>
  <c r="H278" i="13"/>
  <c r="G278" i="13"/>
  <c r="F278" i="13"/>
  <c r="E278" i="13"/>
  <c r="AP277" i="13"/>
  <c r="AO277" i="13"/>
  <c r="AN277" i="13"/>
  <c r="AM277" i="13"/>
  <c r="AL277" i="13"/>
  <c r="AK277" i="13"/>
  <c r="AJ277" i="13"/>
  <c r="AI277" i="13"/>
  <c r="AH277" i="13"/>
  <c r="AG277" i="13"/>
  <c r="AF277" i="13"/>
  <c r="AE277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H277" i="13"/>
  <c r="G277" i="13"/>
  <c r="F277" i="13"/>
  <c r="E277" i="13"/>
  <c r="AP276" i="13"/>
  <c r="AO276" i="13"/>
  <c r="AN276" i="13"/>
  <c r="AM276" i="13"/>
  <c r="AL276" i="13"/>
  <c r="AK276" i="13"/>
  <c r="AJ276" i="13"/>
  <c r="AI276" i="13"/>
  <c r="AH276" i="13"/>
  <c r="AG276" i="13"/>
  <c r="AF276" i="13"/>
  <c r="AE276" i="13"/>
  <c r="AD276" i="13"/>
  <c r="AC276" i="13"/>
  <c r="AB276" i="13"/>
  <c r="AA276" i="13"/>
  <c r="Z276" i="13"/>
  <c r="Y276" i="13"/>
  <c r="X276" i="13"/>
  <c r="W276" i="13"/>
  <c r="V276" i="13"/>
  <c r="U276" i="13"/>
  <c r="T276" i="13"/>
  <c r="S276" i="13"/>
  <c r="R276" i="13"/>
  <c r="Q276" i="13"/>
  <c r="P276" i="13"/>
  <c r="O276" i="13"/>
  <c r="N276" i="13"/>
  <c r="M276" i="13"/>
  <c r="L276" i="13"/>
  <c r="K276" i="13"/>
  <c r="J276" i="13"/>
  <c r="I276" i="13"/>
  <c r="H276" i="13"/>
  <c r="G276" i="13"/>
  <c r="F276" i="13"/>
  <c r="E276" i="13"/>
  <c r="AP274" i="13"/>
  <c r="AO274" i="13"/>
  <c r="AN274" i="13"/>
  <c r="AM274" i="13"/>
  <c r="AL274" i="13"/>
  <c r="AK274" i="13"/>
  <c r="AJ274" i="13"/>
  <c r="AI274" i="13"/>
  <c r="AH274" i="13"/>
  <c r="AG274" i="13"/>
  <c r="AF274" i="13"/>
  <c r="AE274" i="13"/>
  <c r="AD274" i="13"/>
  <c r="AC274" i="13"/>
  <c r="AB274" i="13"/>
  <c r="AA274" i="13"/>
  <c r="Z274" i="13"/>
  <c r="Y274" i="13"/>
  <c r="X274" i="13"/>
  <c r="W274" i="13"/>
  <c r="V274" i="13"/>
  <c r="U274" i="13"/>
  <c r="T274" i="13"/>
  <c r="S274" i="13"/>
  <c r="R274" i="13"/>
  <c r="Q274" i="13"/>
  <c r="P274" i="13"/>
  <c r="O274" i="13"/>
  <c r="N274" i="13"/>
  <c r="M274" i="13"/>
  <c r="L274" i="13"/>
  <c r="K274" i="13"/>
  <c r="J274" i="13"/>
  <c r="I274" i="13"/>
  <c r="H274" i="13"/>
  <c r="G274" i="13"/>
  <c r="F274" i="13"/>
  <c r="E274" i="13"/>
  <c r="B268" i="13"/>
  <c r="B267" i="13"/>
  <c r="B266" i="13"/>
  <c r="B265" i="13"/>
  <c r="B264" i="13"/>
  <c r="B263" i="13"/>
  <c r="B262" i="13"/>
  <c r="B261" i="13"/>
  <c r="B260" i="13"/>
  <c r="B259" i="13"/>
  <c r="B258" i="13"/>
  <c r="B257" i="13"/>
  <c r="B256" i="13"/>
  <c r="B255" i="13"/>
  <c r="B254" i="13"/>
  <c r="B253" i="13"/>
  <c r="B252" i="13"/>
  <c r="B251" i="13"/>
  <c r="B250" i="13"/>
  <c r="B249" i="13"/>
  <c r="B248" i="13"/>
  <c r="B247" i="13"/>
  <c r="B246" i="13"/>
  <c r="B245" i="13"/>
  <c r="B244" i="13"/>
  <c r="B243" i="13"/>
  <c r="B242" i="13"/>
  <c r="B241" i="13"/>
  <c r="B240" i="13"/>
  <c r="B239" i="13"/>
  <c r="B238" i="13"/>
  <c r="B237" i="13"/>
  <c r="B236" i="13"/>
  <c r="B235" i="13"/>
  <c r="B234" i="13"/>
  <c r="B225" i="13"/>
  <c r="B224" i="13"/>
  <c r="B223" i="13"/>
  <c r="B222" i="13"/>
  <c r="B218" i="13"/>
  <c r="B217" i="13"/>
  <c r="B216" i="13"/>
  <c r="B215" i="13"/>
  <c r="B214" i="13"/>
  <c r="AR210" i="13"/>
  <c r="AQ210" i="13"/>
  <c r="AP210" i="13"/>
  <c r="AO210" i="13"/>
  <c r="AN210" i="13"/>
  <c r="AM210" i="13"/>
  <c r="AL210" i="13"/>
  <c r="AK210" i="13"/>
  <c r="AJ210" i="13"/>
  <c r="AI210" i="13"/>
  <c r="AH210" i="13"/>
  <c r="AG210" i="13"/>
  <c r="AF210" i="13"/>
  <c r="AE210" i="13"/>
  <c r="AD210" i="13"/>
  <c r="AC210" i="13"/>
  <c r="AB210" i="13"/>
  <c r="AA210" i="13"/>
  <c r="Z210" i="13"/>
  <c r="Y210" i="13"/>
  <c r="X210" i="13"/>
  <c r="W210" i="13"/>
  <c r="V210" i="13"/>
  <c r="U210" i="13"/>
  <c r="T210" i="13"/>
  <c r="S210" i="13"/>
  <c r="R210" i="13"/>
  <c r="Q210" i="13"/>
  <c r="P210" i="13"/>
  <c r="O210" i="13"/>
  <c r="N210" i="13"/>
  <c r="M210" i="13"/>
  <c r="L210" i="13"/>
  <c r="K210" i="13"/>
  <c r="J210" i="13"/>
  <c r="I210" i="13"/>
  <c r="H210" i="13"/>
  <c r="G210" i="13"/>
  <c r="F210" i="13"/>
  <c r="E210" i="13"/>
  <c r="AR209" i="13"/>
  <c r="AQ209" i="13"/>
  <c r="AP209" i="13"/>
  <c r="AO209" i="13"/>
  <c r="AN209" i="13"/>
  <c r="AM209" i="13"/>
  <c r="AL209" i="13"/>
  <c r="AK209" i="13"/>
  <c r="AJ209" i="13"/>
  <c r="AI209" i="13"/>
  <c r="AH209" i="13"/>
  <c r="AG209" i="13"/>
  <c r="AF209" i="13"/>
  <c r="AE209" i="13"/>
  <c r="AD209" i="13"/>
  <c r="AC209" i="13"/>
  <c r="AB209" i="13"/>
  <c r="AA209" i="13"/>
  <c r="Z209" i="13"/>
  <c r="Y209" i="13"/>
  <c r="X209" i="13"/>
  <c r="W209" i="13"/>
  <c r="V209" i="13"/>
  <c r="U209" i="13"/>
  <c r="T209" i="13"/>
  <c r="S209" i="13"/>
  <c r="R209" i="13"/>
  <c r="Q209" i="13"/>
  <c r="P209" i="13"/>
  <c r="O209" i="13"/>
  <c r="N209" i="13"/>
  <c r="M209" i="13"/>
  <c r="L209" i="13"/>
  <c r="K209" i="13"/>
  <c r="J209" i="13"/>
  <c r="I209" i="13"/>
  <c r="H209" i="13"/>
  <c r="G209" i="13"/>
  <c r="F209" i="13"/>
  <c r="E209" i="13"/>
  <c r="AR208" i="13"/>
  <c r="AQ208" i="13"/>
  <c r="AP208" i="13"/>
  <c r="AO208" i="13"/>
  <c r="AN208" i="13"/>
  <c r="AM208" i="13"/>
  <c r="AL208" i="13"/>
  <c r="AK208" i="13"/>
  <c r="AJ208" i="13"/>
  <c r="AI208" i="13"/>
  <c r="AH208" i="13"/>
  <c r="AG208" i="13"/>
  <c r="AF208" i="13"/>
  <c r="AE208" i="13"/>
  <c r="AD208" i="13"/>
  <c r="AC208" i="13"/>
  <c r="AB208" i="13"/>
  <c r="AA208" i="13"/>
  <c r="Z208" i="13"/>
  <c r="Y208" i="13"/>
  <c r="X208" i="13"/>
  <c r="W208" i="13"/>
  <c r="V208" i="13"/>
  <c r="U208" i="13"/>
  <c r="T208" i="13"/>
  <c r="S208" i="13"/>
  <c r="R208" i="13"/>
  <c r="Q208" i="13"/>
  <c r="P208" i="13"/>
  <c r="O208" i="13"/>
  <c r="N208" i="13"/>
  <c r="M208" i="13"/>
  <c r="L208" i="13"/>
  <c r="K208" i="13"/>
  <c r="J208" i="13"/>
  <c r="I208" i="13"/>
  <c r="H208" i="13"/>
  <c r="G208" i="13"/>
  <c r="F208" i="13"/>
  <c r="E208" i="13"/>
  <c r="AR207" i="13"/>
  <c r="AQ207" i="13"/>
  <c r="AP207" i="13"/>
  <c r="AO207" i="13"/>
  <c r="AN207" i="13"/>
  <c r="AM207" i="13"/>
  <c r="AL207" i="13"/>
  <c r="AK207" i="13"/>
  <c r="AJ207" i="13"/>
  <c r="AI207" i="13"/>
  <c r="AH207" i="13"/>
  <c r="AG207" i="13"/>
  <c r="AF207" i="13"/>
  <c r="AE207" i="13"/>
  <c r="AD207" i="13"/>
  <c r="AC207" i="13"/>
  <c r="AB207" i="13"/>
  <c r="AA207" i="13"/>
  <c r="Z207" i="13"/>
  <c r="Y207" i="13"/>
  <c r="X207" i="13"/>
  <c r="W207" i="13"/>
  <c r="V207" i="13"/>
  <c r="U207" i="13"/>
  <c r="T207" i="13"/>
  <c r="S207" i="13"/>
  <c r="R207" i="13"/>
  <c r="Q207" i="13"/>
  <c r="P207" i="13"/>
  <c r="O207" i="13"/>
  <c r="N207" i="13"/>
  <c r="M207" i="13"/>
  <c r="L207" i="13"/>
  <c r="K207" i="13"/>
  <c r="J207" i="13"/>
  <c r="I207" i="13"/>
  <c r="H207" i="13"/>
  <c r="G207" i="13"/>
  <c r="F207" i="13"/>
  <c r="E207" i="13"/>
  <c r="AR206" i="13"/>
  <c r="AQ206" i="13"/>
  <c r="AP206" i="13"/>
  <c r="AO206" i="13"/>
  <c r="AN206" i="13"/>
  <c r="AM206" i="13"/>
  <c r="AL206" i="13"/>
  <c r="AK206" i="13"/>
  <c r="AJ206" i="13"/>
  <c r="AI206" i="13"/>
  <c r="AH206" i="13"/>
  <c r="AG206" i="13"/>
  <c r="AF206" i="13"/>
  <c r="AE206" i="13"/>
  <c r="AD206" i="13"/>
  <c r="AC206" i="13"/>
  <c r="AB206" i="13"/>
  <c r="AA206" i="13"/>
  <c r="Z206" i="13"/>
  <c r="Y206" i="13"/>
  <c r="X206" i="13"/>
  <c r="W206" i="13"/>
  <c r="V206" i="13"/>
  <c r="U206" i="13"/>
  <c r="T206" i="13"/>
  <c r="S206" i="13"/>
  <c r="R206" i="13"/>
  <c r="Q206" i="13"/>
  <c r="P206" i="13"/>
  <c r="O206" i="13"/>
  <c r="N206" i="13"/>
  <c r="M206" i="13"/>
  <c r="L206" i="13"/>
  <c r="K206" i="13"/>
  <c r="J206" i="13"/>
  <c r="I206" i="13"/>
  <c r="H206" i="13"/>
  <c r="G206" i="13"/>
  <c r="F206" i="13"/>
  <c r="E206" i="13"/>
  <c r="AR205" i="13"/>
  <c r="AQ205" i="13"/>
  <c r="AP205" i="13"/>
  <c r="AO205" i="13"/>
  <c r="AN205" i="13"/>
  <c r="AM205" i="13"/>
  <c r="AL205" i="13"/>
  <c r="AK205" i="13"/>
  <c r="AJ205" i="13"/>
  <c r="AI205" i="13"/>
  <c r="AH205" i="13"/>
  <c r="AG205" i="13"/>
  <c r="AF205" i="13"/>
  <c r="AE205" i="13"/>
  <c r="AD205" i="13"/>
  <c r="AC205" i="13"/>
  <c r="AB205" i="13"/>
  <c r="AA205" i="13"/>
  <c r="Z205" i="13"/>
  <c r="Y205" i="13"/>
  <c r="X205" i="13"/>
  <c r="W205" i="13"/>
  <c r="V205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H205" i="13"/>
  <c r="G205" i="13"/>
  <c r="F205" i="13"/>
  <c r="E205" i="13"/>
  <c r="AS200" i="13"/>
  <c r="AR200" i="13"/>
  <c r="AQ200" i="13"/>
  <c r="AP200" i="13"/>
  <c r="AO200" i="13"/>
  <c r="AN200" i="13"/>
  <c r="AM200" i="13"/>
  <c r="AL200" i="13"/>
  <c r="AK200" i="13"/>
  <c r="AJ200" i="13"/>
  <c r="AI200" i="13"/>
  <c r="AH200" i="13"/>
  <c r="AG200" i="13"/>
  <c r="AF200" i="13"/>
  <c r="AE200" i="13"/>
  <c r="AD200" i="13"/>
  <c r="AC200" i="13"/>
  <c r="AB200" i="13"/>
  <c r="AA200" i="13"/>
  <c r="Z200" i="13"/>
  <c r="Y200" i="13"/>
  <c r="X200" i="13"/>
  <c r="W200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H200" i="13"/>
  <c r="G200" i="13"/>
  <c r="F200" i="13"/>
  <c r="E200" i="13"/>
  <c r="AS199" i="13"/>
  <c r="AR199" i="13"/>
  <c r="AQ199" i="13"/>
  <c r="AP199" i="13"/>
  <c r="AO199" i="13"/>
  <c r="AN199" i="13"/>
  <c r="AM199" i="13"/>
  <c r="AL199" i="13"/>
  <c r="AK199" i="13"/>
  <c r="AJ199" i="13"/>
  <c r="AI199" i="13"/>
  <c r="AH199" i="13"/>
  <c r="AG199" i="13"/>
  <c r="AF199" i="13"/>
  <c r="AE199" i="13"/>
  <c r="AD199" i="13"/>
  <c r="AC199" i="13"/>
  <c r="AB199" i="13"/>
  <c r="AA199" i="13"/>
  <c r="Z199" i="13"/>
  <c r="Y199" i="13"/>
  <c r="X199" i="13"/>
  <c r="W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H199" i="13"/>
  <c r="G199" i="13"/>
  <c r="F199" i="13"/>
  <c r="E199" i="13"/>
  <c r="AS198" i="13"/>
  <c r="AR198" i="13"/>
  <c r="AQ198" i="13"/>
  <c r="AP198" i="13"/>
  <c r="AO198" i="13"/>
  <c r="AN198" i="13"/>
  <c r="AM198" i="13"/>
  <c r="AL198" i="13"/>
  <c r="AK198" i="13"/>
  <c r="AJ198" i="13"/>
  <c r="AI198" i="13"/>
  <c r="AH198" i="13"/>
  <c r="AG198" i="13"/>
  <c r="AF198" i="13"/>
  <c r="AE198" i="13"/>
  <c r="AD198" i="13"/>
  <c r="AC198" i="13"/>
  <c r="AB198" i="13"/>
  <c r="AA198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AS197" i="13"/>
  <c r="AR197" i="13"/>
  <c r="AQ197" i="13"/>
  <c r="AP197" i="13"/>
  <c r="AO197" i="13"/>
  <c r="AN197" i="13"/>
  <c r="AM197" i="13"/>
  <c r="AL197" i="13"/>
  <c r="AK197" i="13"/>
  <c r="AJ197" i="13"/>
  <c r="AI197" i="13"/>
  <c r="AH197" i="13"/>
  <c r="AG197" i="13"/>
  <c r="AF197" i="13"/>
  <c r="AE197" i="13"/>
  <c r="AD197" i="13"/>
  <c r="AC197" i="13"/>
  <c r="AB197" i="13"/>
  <c r="AA197" i="13"/>
  <c r="Z197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J197" i="13"/>
  <c r="I197" i="13"/>
  <c r="H197" i="13"/>
  <c r="G197" i="13"/>
  <c r="F197" i="13"/>
  <c r="E197" i="13"/>
  <c r="AS196" i="13"/>
  <c r="AR196" i="13"/>
  <c r="AQ196" i="13"/>
  <c r="AP196" i="13"/>
  <c r="AO196" i="13"/>
  <c r="AN196" i="13"/>
  <c r="AM196" i="13"/>
  <c r="AL196" i="13"/>
  <c r="AK196" i="13"/>
  <c r="AJ196" i="13"/>
  <c r="AI196" i="13"/>
  <c r="AH196" i="13"/>
  <c r="AG196" i="13"/>
  <c r="AF196" i="13"/>
  <c r="AE196" i="13"/>
  <c r="AD196" i="13"/>
  <c r="AC196" i="13"/>
  <c r="AB196" i="13"/>
  <c r="AA196" i="13"/>
  <c r="Z196" i="13"/>
  <c r="Y196" i="13"/>
  <c r="X196" i="13"/>
  <c r="W196" i="13"/>
  <c r="V196" i="13"/>
  <c r="U196" i="13"/>
  <c r="T196" i="13"/>
  <c r="S196" i="13"/>
  <c r="R196" i="13"/>
  <c r="Q196" i="13"/>
  <c r="P196" i="13"/>
  <c r="O196" i="13"/>
  <c r="N196" i="13"/>
  <c r="M196" i="13"/>
  <c r="L196" i="13"/>
  <c r="K196" i="13"/>
  <c r="J196" i="13"/>
  <c r="I196" i="13"/>
  <c r="H196" i="13"/>
  <c r="G196" i="13"/>
  <c r="F196" i="13"/>
  <c r="E196" i="13"/>
  <c r="AS194" i="13"/>
  <c r="AR194" i="13"/>
  <c r="AQ194" i="13"/>
  <c r="AP194" i="13"/>
  <c r="AO194" i="13"/>
  <c r="AN194" i="13"/>
  <c r="AM194" i="13"/>
  <c r="AL194" i="13"/>
  <c r="AK194" i="13"/>
  <c r="AJ194" i="13"/>
  <c r="AI194" i="13"/>
  <c r="AH194" i="13"/>
  <c r="AG194" i="13"/>
  <c r="AF194" i="13"/>
  <c r="AE194" i="13"/>
  <c r="AD194" i="13"/>
  <c r="AC194" i="13"/>
  <c r="AB194" i="13"/>
  <c r="AA194" i="13"/>
  <c r="Z194" i="13"/>
  <c r="Y194" i="13"/>
  <c r="X194" i="13"/>
  <c r="W194" i="13"/>
  <c r="V194" i="13"/>
  <c r="U194" i="13"/>
  <c r="T194" i="13"/>
  <c r="S194" i="13"/>
  <c r="R194" i="13"/>
  <c r="Q194" i="13"/>
  <c r="P194" i="13"/>
  <c r="O194" i="13"/>
  <c r="N194" i="13"/>
  <c r="M194" i="13"/>
  <c r="L194" i="13"/>
  <c r="K194" i="13"/>
  <c r="J194" i="13"/>
  <c r="I194" i="13"/>
  <c r="H194" i="13"/>
  <c r="G194" i="13"/>
  <c r="F194" i="13"/>
  <c r="E194" i="13"/>
  <c r="AS193" i="13"/>
  <c r="AR193" i="13"/>
  <c r="AQ193" i="13"/>
  <c r="AP193" i="13"/>
  <c r="AO193" i="13"/>
  <c r="AN193" i="13"/>
  <c r="AM193" i="13"/>
  <c r="AL193" i="13"/>
  <c r="AK193" i="13"/>
  <c r="AJ193" i="13"/>
  <c r="AI193" i="13"/>
  <c r="AH193" i="13"/>
  <c r="AG193" i="13"/>
  <c r="AF193" i="13"/>
  <c r="AE193" i="13"/>
  <c r="AD193" i="13"/>
  <c r="AC193" i="13"/>
  <c r="AB193" i="13"/>
  <c r="AA193" i="13"/>
  <c r="Z193" i="13"/>
  <c r="Y193" i="13"/>
  <c r="X193" i="13"/>
  <c r="W193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H193" i="13"/>
  <c r="G193" i="13"/>
  <c r="F193" i="13"/>
  <c r="E193" i="13"/>
  <c r="AS192" i="13"/>
  <c r="AR192" i="13"/>
  <c r="AQ192" i="13"/>
  <c r="AP192" i="13"/>
  <c r="AO192" i="13"/>
  <c r="AN192" i="13"/>
  <c r="AM192" i="13"/>
  <c r="AL192" i="13"/>
  <c r="AK192" i="13"/>
  <c r="AJ192" i="13"/>
  <c r="AI192" i="13"/>
  <c r="AH192" i="13"/>
  <c r="AG192" i="13"/>
  <c r="AF192" i="13"/>
  <c r="AE192" i="13"/>
  <c r="AD192" i="13"/>
  <c r="AC192" i="13"/>
  <c r="AB192" i="13"/>
  <c r="AA192" i="13"/>
  <c r="Z192" i="13"/>
  <c r="Y192" i="13"/>
  <c r="X192" i="13"/>
  <c r="W192" i="13"/>
  <c r="V192" i="13"/>
  <c r="U192" i="13"/>
  <c r="T192" i="13"/>
  <c r="S192" i="13"/>
  <c r="R192" i="13"/>
  <c r="Q192" i="13"/>
  <c r="P192" i="13"/>
  <c r="O192" i="13"/>
  <c r="N192" i="13"/>
  <c r="M192" i="13"/>
  <c r="L192" i="13"/>
  <c r="K192" i="13"/>
  <c r="J192" i="13"/>
  <c r="I192" i="13"/>
  <c r="H192" i="13"/>
  <c r="G192" i="13"/>
  <c r="F192" i="13"/>
  <c r="E192" i="13"/>
  <c r="AS191" i="13"/>
  <c r="AR191" i="13"/>
  <c r="AQ191" i="13"/>
  <c r="AP191" i="13"/>
  <c r="AO191" i="13"/>
  <c r="AN191" i="13"/>
  <c r="AM191" i="13"/>
  <c r="AL191" i="13"/>
  <c r="AK191" i="13"/>
  <c r="AJ191" i="13"/>
  <c r="AI191" i="13"/>
  <c r="AH191" i="13"/>
  <c r="AG191" i="13"/>
  <c r="AF191" i="13"/>
  <c r="AE191" i="13"/>
  <c r="AD191" i="13"/>
  <c r="AC191" i="13"/>
  <c r="AB191" i="13"/>
  <c r="AA191" i="13"/>
  <c r="Z191" i="13"/>
  <c r="Y191" i="13"/>
  <c r="X191" i="13"/>
  <c r="W191" i="13"/>
  <c r="V191" i="13"/>
  <c r="U191" i="13"/>
  <c r="T191" i="13"/>
  <c r="S191" i="13"/>
  <c r="R191" i="13"/>
  <c r="Q191" i="13"/>
  <c r="P191" i="13"/>
  <c r="O191" i="13"/>
  <c r="N191" i="13"/>
  <c r="M191" i="13"/>
  <c r="L191" i="13"/>
  <c r="K191" i="13"/>
  <c r="J191" i="13"/>
  <c r="I191" i="13"/>
  <c r="H191" i="13"/>
  <c r="G191" i="13"/>
  <c r="F191" i="13"/>
  <c r="E191" i="13"/>
  <c r="AS190" i="13"/>
  <c r="AR190" i="13"/>
  <c r="AQ190" i="13"/>
  <c r="AP190" i="13"/>
  <c r="AO190" i="13"/>
  <c r="AN190" i="13"/>
  <c r="AM190" i="13"/>
  <c r="AL190" i="13"/>
  <c r="AK190" i="13"/>
  <c r="AJ190" i="13"/>
  <c r="AI190" i="13"/>
  <c r="AH190" i="13"/>
  <c r="AG190" i="13"/>
  <c r="AF190" i="13"/>
  <c r="AE190" i="13"/>
  <c r="AD190" i="13"/>
  <c r="AC190" i="13"/>
  <c r="AB190" i="13"/>
  <c r="AA190" i="13"/>
  <c r="Z190" i="13"/>
  <c r="Y190" i="13"/>
  <c r="X190" i="13"/>
  <c r="W190" i="13"/>
  <c r="V190" i="13"/>
  <c r="U190" i="13"/>
  <c r="T190" i="13"/>
  <c r="S190" i="13"/>
  <c r="R190" i="13"/>
  <c r="Q190" i="13"/>
  <c r="P190" i="13"/>
  <c r="O190" i="13"/>
  <c r="N190" i="13"/>
  <c r="M190" i="13"/>
  <c r="L190" i="13"/>
  <c r="K190" i="13"/>
  <c r="J190" i="13"/>
  <c r="I190" i="13"/>
  <c r="H190" i="13"/>
  <c r="G190" i="13"/>
  <c r="F190" i="13"/>
  <c r="E190" i="13"/>
  <c r="AS189" i="13"/>
  <c r="AR189" i="13"/>
  <c r="AQ189" i="13"/>
  <c r="AP189" i="13"/>
  <c r="AO189" i="13"/>
  <c r="AN189" i="13"/>
  <c r="AM189" i="13"/>
  <c r="AL189" i="13"/>
  <c r="AK189" i="13"/>
  <c r="AJ189" i="13"/>
  <c r="AI189" i="13"/>
  <c r="AH189" i="13"/>
  <c r="AG189" i="13"/>
  <c r="AF189" i="13"/>
  <c r="AE189" i="13"/>
  <c r="AD189" i="13"/>
  <c r="AC189" i="13"/>
  <c r="AB189" i="13"/>
  <c r="AA189" i="13"/>
  <c r="Z189" i="13"/>
  <c r="Y189" i="13"/>
  <c r="X189" i="13"/>
  <c r="W189" i="13"/>
  <c r="V189" i="13"/>
  <c r="U189" i="13"/>
  <c r="T189" i="13"/>
  <c r="S189" i="13"/>
  <c r="R189" i="13"/>
  <c r="Q189" i="13"/>
  <c r="P189" i="13"/>
  <c r="O189" i="13"/>
  <c r="N189" i="13"/>
  <c r="M189" i="13"/>
  <c r="L189" i="13"/>
  <c r="K189" i="13"/>
  <c r="J189" i="13"/>
  <c r="I189" i="13"/>
  <c r="H189" i="13"/>
  <c r="G189" i="13"/>
  <c r="F189" i="13"/>
  <c r="E189" i="13"/>
  <c r="AS188" i="13"/>
  <c r="AR188" i="13"/>
  <c r="AQ188" i="13"/>
  <c r="AP188" i="13"/>
  <c r="AO188" i="13"/>
  <c r="AN188" i="13"/>
  <c r="AM188" i="13"/>
  <c r="AL188" i="13"/>
  <c r="AK188" i="13"/>
  <c r="AJ188" i="13"/>
  <c r="AI188" i="13"/>
  <c r="AH188" i="13"/>
  <c r="AG188" i="13"/>
  <c r="AF188" i="13"/>
  <c r="AE188" i="13"/>
  <c r="AD188" i="13"/>
  <c r="AC188" i="13"/>
  <c r="AB188" i="13"/>
  <c r="AA188" i="13"/>
  <c r="Z188" i="13"/>
  <c r="Y188" i="13"/>
  <c r="X188" i="13"/>
  <c r="W188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AS187" i="13"/>
  <c r="AR187" i="13"/>
  <c r="AQ187" i="13"/>
  <c r="AP187" i="13"/>
  <c r="AO187" i="13"/>
  <c r="AN187" i="13"/>
  <c r="AM187" i="13"/>
  <c r="AL187" i="13"/>
  <c r="AK187" i="13"/>
  <c r="AJ187" i="13"/>
  <c r="AI187" i="13"/>
  <c r="AH187" i="13"/>
  <c r="AG187" i="13"/>
  <c r="AF187" i="13"/>
  <c r="AE187" i="13"/>
  <c r="AD187" i="13"/>
  <c r="AC187" i="13"/>
  <c r="AB187" i="13"/>
  <c r="AA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H187" i="13"/>
  <c r="G187" i="13"/>
  <c r="F187" i="13"/>
  <c r="E187" i="13"/>
  <c r="AS186" i="13"/>
  <c r="AR186" i="13"/>
  <c r="AQ186" i="13"/>
  <c r="AP186" i="13"/>
  <c r="AO186" i="13"/>
  <c r="AN186" i="13"/>
  <c r="AM186" i="13"/>
  <c r="AL186" i="13"/>
  <c r="AK186" i="13"/>
  <c r="AJ186" i="13"/>
  <c r="AI186" i="13"/>
  <c r="AH186" i="13"/>
  <c r="AG186" i="13"/>
  <c r="AF186" i="13"/>
  <c r="AE186" i="13"/>
  <c r="AD186" i="13"/>
  <c r="AC186" i="13"/>
  <c r="AB186" i="13"/>
  <c r="AA186" i="13"/>
  <c r="Z186" i="13"/>
  <c r="Y186" i="13"/>
  <c r="X186" i="13"/>
  <c r="W186" i="13"/>
  <c r="V186" i="13"/>
  <c r="U186" i="13"/>
  <c r="T186" i="13"/>
  <c r="S186" i="13"/>
  <c r="R186" i="13"/>
  <c r="Q186" i="13"/>
  <c r="P186" i="13"/>
  <c r="O186" i="13"/>
  <c r="N186" i="13"/>
  <c r="M186" i="13"/>
  <c r="L186" i="13"/>
  <c r="K186" i="13"/>
  <c r="J186" i="13"/>
  <c r="I186" i="13"/>
  <c r="H186" i="13"/>
  <c r="G186" i="13"/>
  <c r="F186" i="13"/>
  <c r="E186" i="13"/>
  <c r="AS185" i="13"/>
  <c r="AR185" i="13"/>
  <c r="AQ185" i="13"/>
  <c r="AP185" i="13"/>
  <c r="AO185" i="13"/>
  <c r="AN185" i="13"/>
  <c r="AM185" i="13"/>
  <c r="AL185" i="13"/>
  <c r="AK185" i="13"/>
  <c r="AJ185" i="13"/>
  <c r="AI185" i="13"/>
  <c r="AH185" i="13"/>
  <c r="AG185" i="13"/>
  <c r="AF185" i="13"/>
  <c r="AE185" i="13"/>
  <c r="AD185" i="13"/>
  <c r="AC185" i="13"/>
  <c r="AB185" i="13"/>
  <c r="AA185" i="13"/>
  <c r="Z185" i="13"/>
  <c r="Y185" i="13"/>
  <c r="X185" i="13"/>
  <c r="W185" i="13"/>
  <c r="V185" i="13"/>
  <c r="U185" i="13"/>
  <c r="T185" i="13"/>
  <c r="S185" i="13"/>
  <c r="R185" i="13"/>
  <c r="Q185" i="13"/>
  <c r="P185" i="13"/>
  <c r="O185" i="13"/>
  <c r="N185" i="13"/>
  <c r="M185" i="13"/>
  <c r="L185" i="13"/>
  <c r="K185" i="13"/>
  <c r="J185" i="13"/>
  <c r="I185" i="13"/>
  <c r="H185" i="13"/>
  <c r="G185" i="13"/>
  <c r="F185" i="13"/>
  <c r="E185" i="13"/>
  <c r="AS184" i="13"/>
  <c r="AR184" i="13"/>
  <c r="AQ184" i="13"/>
  <c r="AP184" i="13"/>
  <c r="AO184" i="13"/>
  <c r="AN184" i="13"/>
  <c r="AM184" i="13"/>
  <c r="AL184" i="13"/>
  <c r="AK184" i="13"/>
  <c r="AJ184" i="13"/>
  <c r="AI184" i="13"/>
  <c r="AH184" i="13"/>
  <c r="AG184" i="13"/>
  <c r="AF184" i="13"/>
  <c r="AE184" i="13"/>
  <c r="AD184" i="13"/>
  <c r="AC184" i="13"/>
  <c r="AB184" i="13"/>
  <c r="AA184" i="13"/>
  <c r="Z184" i="13"/>
  <c r="Y184" i="13"/>
  <c r="X184" i="13"/>
  <c r="W184" i="13"/>
  <c r="V184" i="13"/>
  <c r="U184" i="13"/>
  <c r="T184" i="13"/>
  <c r="S184" i="13"/>
  <c r="R184" i="13"/>
  <c r="Q184" i="13"/>
  <c r="P184" i="13"/>
  <c r="O184" i="13"/>
  <c r="N184" i="13"/>
  <c r="M184" i="13"/>
  <c r="L184" i="13"/>
  <c r="K184" i="13"/>
  <c r="J184" i="13"/>
  <c r="I184" i="13"/>
  <c r="H184" i="13"/>
  <c r="G184" i="13"/>
  <c r="F184" i="13"/>
  <c r="E184" i="13"/>
  <c r="AS183" i="13"/>
  <c r="AR183" i="13"/>
  <c r="AQ183" i="13"/>
  <c r="AP183" i="13"/>
  <c r="AO183" i="13"/>
  <c r="AN183" i="13"/>
  <c r="AM183" i="13"/>
  <c r="AL183" i="13"/>
  <c r="AK183" i="13"/>
  <c r="AJ183" i="13"/>
  <c r="AI183" i="13"/>
  <c r="AH183" i="13"/>
  <c r="AG183" i="13"/>
  <c r="AF183" i="13"/>
  <c r="AE183" i="13"/>
  <c r="AD183" i="13"/>
  <c r="AC183" i="13"/>
  <c r="AB183" i="13"/>
  <c r="AA183" i="13"/>
  <c r="Z183" i="13"/>
  <c r="Y183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F183" i="13"/>
  <c r="E183" i="13"/>
  <c r="AS182" i="13"/>
  <c r="AR182" i="13"/>
  <c r="AQ182" i="13"/>
  <c r="AP182" i="13"/>
  <c r="AO182" i="13"/>
  <c r="AN182" i="13"/>
  <c r="AM182" i="13"/>
  <c r="AL182" i="13"/>
  <c r="AK182" i="13"/>
  <c r="AJ182" i="13"/>
  <c r="AI182" i="13"/>
  <c r="AH182" i="13"/>
  <c r="AG182" i="13"/>
  <c r="AF182" i="13"/>
  <c r="AE182" i="13"/>
  <c r="AD182" i="13"/>
  <c r="AC182" i="13"/>
  <c r="AB182" i="13"/>
  <c r="AA182" i="13"/>
  <c r="Z182" i="13"/>
  <c r="Y182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K182" i="13"/>
  <c r="J182" i="13"/>
  <c r="I182" i="13"/>
  <c r="H182" i="13"/>
  <c r="G182" i="13"/>
  <c r="F182" i="13"/>
  <c r="E182" i="13"/>
  <c r="AS181" i="13"/>
  <c r="AR181" i="13"/>
  <c r="AQ181" i="13"/>
  <c r="AP181" i="13"/>
  <c r="AO181" i="13"/>
  <c r="AN181" i="13"/>
  <c r="AM181" i="13"/>
  <c r="AL181" i="13"/>
  <c r="AK181" i="13"/>
  <c r="AJ181" i="13"/>
  <c r="AI181" i="13"/>
  <c r="AH181" i="13"/>
  <c r="AG181" i="13"/>
  <c r="AF181" i="13"/>
  <c r="AE181" i="13"/>
  <c r="AD181" i="13"/>
  <c r="AC181" i="13"/>
  <c r="AB181" i="13"/>
  <c r="AA181" i="13"/>
  <c r="Z181" i="13"/>
  <c r="Y181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E181" i="13"/>
  <c r="AS180" i="13"/>
  <c r="AR180" i="13"/>
  <c r="AQ180" i="13"/>
  <c r="AP180" i="13"/>
  <c r="AO180" i="13"/>
  <c r="AN180" i="13"/>
  <c r="AM180" i="13"/>
  <c r="AL180" i="13"/>
  <c r="AK180" i="13"/>
  <c r="AJ180" i="13"/>
  <c r="AI180" i="13"/>
  <c r="AH180" i="13"/>
  <c r="AG180" i="13"/>
  <c r="AF180" i="13"/>
  <c r="AE180" i="13"/>
  <c r="AD180" i="13"/>
  <c r="AC180" i="13"/>
  <c r="AB180" i="13"/>
  <c r="AA180" i="13"/>
  <c r="Z180" i="13"/>
  <c r="Y180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K180" i="13"/>
  <c r="J180" i="13"/>
  <c r="I180" i="13"/>
  <c r="H180" i="13"/>
  <c r="G180" i="13"/>
  <c r="F180" i="13"/>
  <c r="E180" i="13"/>
  <c r="AS179" i="13"/>
  <c r="AR179" i="13"/>
  <c r="AQ179" i="13"/>
  <c r="AP179" i="13"/>
  <c r="AO179" i="13"/>
  <c r="AN179" i="13"/>
  <c r="AM179" i="13"/>
  <c r="AL179" i="13"/>
  <c r="AK179" i="13"/>
  <c r="AJ179" i="13"/>
  <c r="AI179" i="13"/>
  <c r="AH179" i="13"/>
  <c r="AG179" i="13"/>
  <c r="AF179" i="13"/>
  <c r="AE179" i="13"/>
  <c r="AD179" i="13"/>
  <c r="AC179" i="13"/>
  <c r="AB179" i="13"/>
  <c r="AA179" i="13"/>
  <c r="Z179" i="13"/>
  <c r="Y179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F179" i="13"/>
  <c r="E179" i="13"/>
  <c r="AS178" i="13"/>
  <c r="AR178" i="13"/>
  <c r="AQ178" i="13"/>
  <c r="AP178" i="13"/>
  <c r="AO178" i="13"/>
  <c r="AN178" i="13"/>
  <c r="AM178" i="13"/>
  <c r="AL178" i="13"/>
  <c r="AK178" i="13"/>
  <c r="AJ178" i="13"/>
  <c r="AI178" i="13"/>
  <c r="AH178" i="13"/>
  <c r="AG178" i="13"/>
  <c r="AF178" i="13"/>
  <c r="AE178" i="13"/>
  <c r="AD178" i="13"/>
  <c r="AC178" i="13"/>
  <c r="AB178" i="13"/>
  <c r="AA178" i="13"/>
  <c r="Z178" i="13"/>
  <c r="Y178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K178" i="13"/>
  <c r="J178" i="13"/>
  <c r="I178" i="13"/>
  <c r="H178" i="13"/>
  <c r="G178" i="13"/>
  <c r="F178" i="13"/>
  <c r="E178" i="13"/>
  <c r="AS177" i="13"/>
  <c r="AR177" i="13"/>
  <c r="AQ177" i="13"/>
  <c r="AP177" i="13"/>
  <c r="AO177" i="13"/>
  <c r="AN177" i="13"/>
  <c r="AM177" i="13"/>
  <c r="AL177" i="13"/>
  <c r="AK177" i="13"/>
  <c r="AJ177" i="13"/>
  <c r="AI177" i="13"/>
  <c r="AH177" i="13"/>
  <c r="AG177" i="13"/>
  <c r="AF177" i="13"/>
  <c r="AE177" i="13"/>
  <c r="AD177" i="13"/>
  <c r="AC177" i="13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7" i="13"/>
  <c r="AS176" i="13"/>
  <c r="AR176" i="13"/>
  <c r="AQ176" i="13"/>
  <c r="AP176" i="13"/>
  <c r="AO176" i="13"/>
  <c r="AN176" i="13"/>
  <c r="AM176" i="13"/>
  <c r="AL176" i="13"/>
  <c r="AK176" i="13"/>
  <c r="AJ176" i="13"/>
  <c r="AI176" i="13"/>
  <c r="AH176" i="13"/>
  <c r="AG176" i="13"/>
  <c r="AF176" i="13"/>
  <c r="AE176" i="13"/>
  <c r="AD176" i="13"/>
  <c r="AC176" i="13"/>
  <c r="AB176" i="13"/>
  <c r="AA176" i="13"/>
  <c r="Z176" i="13"/>
  <c r="Y176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H176" i="13"/>
  <c r="G176" i="13"/>
  <c r="F176" i="13"/>
  <c r="E176" i="13"/>
  <c r="AS175" i="13"/>
  <c r="AR175" i="13"/>
  <c r="AQ175" i="13"/>
  <c r="AP175" i="13"/>
  <c r="AO175" i="13"/>
  <c r="AN175" i="13"/>
  <c r="AM175" i="13"/>
  <c r="AL175" i="13"/>
  <c r="AK175" i="13"/>
  <c r="AJ175" i="13"/>
  <c r="AI175" i="13"/>
  <c r="AH175" i="13"/>
  <c r="AG175" i="13"/>
  <c r="AF175" i="13"/>
  <c r="AE175" i="13"/>
  <c r="AD175" i="13"/>
  <c r="AC175" i="13"/>
  <c r="AB175" i="13"/>
  <c r="AA175" i="13"/>
  <c r="Z175" i="13"/>
  <c r="Y175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F175" i="13"/>
  <c r="E175" i="13"/>
  <c r="AS174" i="13"/>
  <c r="AR174" i="13"/>
  <c r="AQ174" i="13"/>
  <c r="AP174" i="13"/>
  <c r="AO174" i="13"/>
  <c r="AN174" i="13"/>
  <c r="AM174" i="13"/>
  <c r="AL174" i="13"/>
  <c r="AK174" i="13"/>
  <c r="AJ174" i="13"/>
  <c r="AI174" i="13"/>
  <c r="AH174" i="13"/>
  <c r="AG174" i="13"/>
  <c r="AF174" i="13"/>
  <c r="AE174" i="13"/>
  <c r="AD174" i="13"/>
  <c r="AC174" i="13"/>
  <c r="AB174" i="13"/>
  <c r="AA174" i="13"/>
  <c r="Z174" i="13"/>
  <c r="Y174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K174" i="13"/>
  <c r="J174" i="13"/>
  <c r="I174" i="13"/>
  <c r="H174" i="13"/>
  <c r="G174" i="13"/>
  <c r="F174" i="13"/>
  <c r="E174" i="13"/>
  <c r="AS173" i="13"/>
  <c r="AR173" i="13"/>
  <c r="AQ173" i="13"/>
  <c r="AP173" i="13"/>
  <c r="AO173" i="13"/>
  <c r="AN173" i="13"/>
  <c r="AM173" i="13"/>
  <c r="AL173" i="13"/>
  <c r="AK173" i="13"/>
  <c r="AJ173" i="13"/>
  <c r="AI173" i="13"/>
  <c r="AH173" i="13"/>
  <c r="AG173" i="13"/>
  <c r="AF173" i="13"/>
  <c r="AE173" i="13"/>
  <c r="AD173" i="13"/>
  <c r="AC173" i="13"/>
  <c r="AB173" i="13"/>
  <c r="AA173" i="13"/>
  <c r="Z173" i="13"/>
  <c r="Y173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AS172" i="13"/>
  <c r="AR172" i="13"/>
  <c r="AQ172" i="13"/>
  <c r="AP172" i="13"/>
  <c r="AO172" i="13"/>
  <c r="AN172" i="13"/>
  <c r="AM172" i="13"/>
  <c r="AL172" i="13"/>
  <c r="AK172" i="13"/>
  <c r="AJ172" i="13"/>
  <c r="AI172" i="13"/>
  <c r="AH172" i="13"/>
  <c r="AG172" i="13"/>
  <c r="AF172" i="13"/>
  <c r="AE172" i="13"/>
  <c r="AD172" i="13"/>
  <c r="AC172" i="13"/>
  <c r="AB172" i="13"/>
  <c r="AA172" i="13"/>
  <c r="Z172" i="13"/>
  <c r="Y172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AS171" i="13"/>
  <c r="AR171" i="13"/>
  <c r="AQ171" i="13"/>
  <c r="AP171" i="13"/>
  <c r="AO171" i="13"/>
  <c r="AN171" i="13"/>
  <c r="AM171" i="13"/>
  <c r="AL171" i="13"/>
  <c r="AK171" i="13"/>
  <c r="AJ171" i="13"/>
  <c r="AI171" i="13"/>
  <c r="AH171" i="13"/>
  <c r="AG171" i="13"/>
  <c r="AF171" i="13"/>
  <c r="AE171" i="13"/>
  <c r="AD171" i="13"/>
  <c r="AC171" i="13"/>
  <c r="AB171" i="13"/>
  <c r="AA171" i="13"/>
  <c r="Z171" i="13"/>
  <c r="Y171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AS170" i="13"/>
  <c r="AR170" i="13"/>
  <c r="AQ170" i="13"/>
  <c r="AP170" i="13"/>
  <c r="AO170" i="13"/>
  <c r="AN170" i="13"/>
  <c r="AM170" i="13"/>
  <c r="AL170" i="13"/>
  <c r="AK170" i="13"/>
  <c r="AJ170" i="13"/>
  <c r="AI170" i="13"/>
  <c r="AH170" i="13"/>
  <c r="AG170" i="13"/>
  <c r="AF170" i="13"/>
  <c r="AE170" i="13"/>
  <c r="AD170" i="13"/>
  <c r="AC170" i="13"/>
  <c r="AB170" i="13"/>
  <c r="AA170" i="13"/>
  <c r="Z170" i="13"/>
  <c r="Y170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E13" i="13"/>
  <c r="D315" i="13" l="1"/>
  <c r="C315" i="13"/>
  <c r="D314" i="13"/>
  <c r="C314" i="13"/>
  <c r="D313" i="13"/>
  <c r="C313" i="13"/>
  <c r="D312" i="13"/>
  <c r="C312" i="13"/>
  <c r="D311" i="13"/>
  <c r="C311" i="13"/>
  <c r="D310" i="13"/>
  <c r="C310" i="13"/>
  <c r="D309" i="13"/>
  <c r="C309" i="13"/>
  <c r="D308" i="13"/>
  <c r="C308" i="13"/>
  <c r="D307" i="13"/>
  <c r="C307" i="13"/>
  <c r="D306" i="13"/>
  <c r="C306" i="13"/>
  <c r="D305" i="13"/>
  <c r="C305" i="13"/>
  <c r="D304" i="13"/>
  <c r="C304" i="13"/>
  <c r="D303" i="13"/>
  <c r="C303" i="13"/>
  <c r="D302" i="13"/>
  <c r="C302" i="13"/>
  <c r="D301" i="13"/>
  <c r="C301" i="13"/>
  <c r="D300" i="13"/>
  <c r="C300" i="13"/>
  <c r="D299" i="13"/>
  <c r="C299" i="13"/>
  <c r="D298" i="13"/>
  <c r="C298" i="13"/>
  <c r="D297" i="13"/>
  <c r="C297" i="13"/>
  <c r="D296" i="13"/>
  <c r="C296" i="13"/>
  <c r="D295" i="13"/>
  <c r="C295" i="13"/>
  <c r="D293" i="13"/>
  <c r="C293" i="13"/>
  <c r="D289" i="13"/>
  <c r="C289" i="13"/>
  <c r="D288" i="13"/>
  <c r="C288" i="13"/>
  <c r="D287" i="13"/>
  <c r="C287" i="13"/>
  <c r="D286" i="13"/>
  <c r="C286" i="13"/>
  <c r="D285" i="13"/>
  <c r="C285" i="13"/>
  <c r="D284" i="13"/>
  <c r="C284" i="13"/>
  <c r="D283" i="13"/>
  <c r="C283" i="13"/>
  <c r="D282" i="13"/>
  <c r="C282" i="13"/>
  <c r="D281" i="13"/>
  <c r="C281" i="13"/>
  <c r="D280" i="13"/>
  <c r="C280" i="13"/>
  <c r="D279" i="13"/>
  <c r="C279" i="13"/>
  <c r="D278" i="13"/>
  <c r="C278" i="13"/>
  <c r="D277" i="13"/>
  <c r="C277" i="13"/>
  <c r="D276" i="13"/>
  <c r="C276" i="13"/>
  <c r="D274" i="13"/>
  <c r="C274" i="13"/>
  <c r="B269" i="13"/>
  <c r="B226" i="13"/>
  <c r="B219" i="13"/>
  <c r="AR211" i="13"/>
  <c r="AQ211" i="13"/>
  <c r="AP211" i="13"/>
  <c r="AO211" i="13"/>
  <c r="AN211" i="13"/>
  <c r="AM211" i="13"/>
  <c r="AL211" i="13"/>
  <c r="AK211" i="13"/>
  <c r="AJ211" i="13"/>
  <c r="AI211" i="13"/>
  <c r="AH211" i="13"/>
  <c r="AG211" i="13"/>
  <c r="AF211" i="13"/>
  <c r="AE211" i="13"/>
  <c r="AD211" i="13"/>
  <c r="AC211" i="13"/>
  <c r="AB211" i="13"/>
  <c r="AA211" i="13"/>
  <c r="Z211" i="13"/>
  <c r="Y211" i="13"/>
  <c r="X211" i="13"/>
  <c r="W211" i="13"/>
  <c r="V211" i="13"/>
  <c r="U211" i="13"/>
  <c r="T211" i="13"/>
  <c r="S211" i="13"/>
  <c r="R211" i="13"/>
  <c r="Q211" i="13"/>
  <c r="P211" i="13"/>
  <c r="O211" i="13"/>
  <c r="N211" i="13"/>
  <c r="M211" i="13"/>
  <c r="L211" i="13"/>
  <c r="K211" i="13"/>
  <c r="J211" i="13"/>
  <c r="I211" i="13"/>
  <c r="H211" i="13"/>
  <c r="G211" i="13"/>
  <c r="F211" i="13"/>
  <c r="E211" i="13"/>
  <c r="D210" i="13"/>
  <c r="C210" i="13"/>
  <c r="D209" i="13"/>
  <c r="C209" i="13"/>
  <c r="D208" i="13"/>
  <c r="C208" i="13"/>
  <c r="D207" i="13"/>
  <c r="C207" i="13"/>
  <c r="D206" i="13"/>
  <c r="C206" i="13"/>
  <c r="D205" i="13"/>
  <c r="C205" i="13"/>
  <c r="D200" i="13"/>
  <c r="C200" i="13"/>
  <c r="D199" i="13"/>
  <c r="C199" i="13"/>
  <c r="D198" i="13"/>
  <c r="C198" i="13"/>
  <c r="D197" i="13"/>
  <c r="C197" i="13"/>
  <c r="D196" i="13"/>
  <c r="C196" i="13"/>
  <c r="AS195" i="13"/>
  <c r="AR195" i="13"/>
  <c r="AQ195" i="13"/>
  <c r="AP195" i="13"/>
  <c r="AO195" i="13"/>
  <c r="AN195" i="13"/>
  <c r="AM195" i="13"/>
  <c r="AL195" i="13"/>
  <c r="AK195" i="13"/>
  <c r="AJ195" i="13"/>
  <c r="AI195" i="13"/>
  <c r="AH195" i="13"/>
  <c r="AG195" i="13"/>
  <c r="AF195" i="13"/>
  <c r="AE195" i="13"/>
  <c r="AD195" i="13"/>
  <c r="AC195" i="13"/>
  <c r="AB195" i="13"/>
  <c r="AA195" i="13"/>
  <c r="Z195" i="13"/>
  <c r="Y195" i="13"/>
  <c r="X195" i="13"/>
  <c r="W195" i="13"/>
  <c r="V195" i="13"/>
  <c r="U195" i="13"/>
  <c r="T195" i="13"/>
  <c r="S195" i="13"/>
  <c r="R195" i="13"/>
  <c r="Q195" i="13"/>
  <c r="P195" i="13"/>
  <c r="O195" i="13"/>
  <c r="N195" i="13"/>
  <c r="M195" i="13"/>
  <c r="L195" i="13"/>
  <c r="K195" i="13"/>
  <c r="J195" i="13"/>
  <c r="I195" i="13"/>
  <c r="H195" i="13"/>
  <c r="G195" i="13"/>
  <c r="F195" i="13"/>
  <c r="E195" i="13"/>
  <c r="D194" i="13"/>
  <c r="C194" i="13"/>
  <c r="D193" i="13"/>
  <c r="C193" i="13"/>
  <c r="D192" i="13"/>
  <c r="C192" i="13"/>
  <c r="D191" i="13"/>
  <c r="C191" i="13"/>
  <c r="D190" i="13"/>
  <c r="C190" i="13"/>
  <c r="D189" i="13"/>
  <c r="C189" i="13"/>
  <c r="D188" i="13"/>
  <c r="C188" i="13"/>
  <c r="D187" i="13"/>
  <c r="C187" i="13"/>
  <c r="D186" i="13"/>
  <c r="C186" i="13"/>
  <c r="D185" i="13"/>
  <c r="C185" i="13"/>
  <c r="D184" i="13"/>
  <c r="C184" i="13"/>
  <c r="D183" i="13"/>
  <c r="C183" i="13"/>
  <c r="D182" i="13"/>
  <c r="C182" i="13"/>
  <c r="D181" i="13"/>
  <c r="C181" i="13"/>
  <c r="D180" i="13"/>
  <c r="C180" i="13"/>
  <c r="D179" i="13"/>
  <c r="C179" i="13"/>
  <c r="D178" i="13"/>
  <c r="C178" i="13"/>
  <c r="D177" i="13"/>
  <c r="C177" i="13"/>
  <c r="D176" i="13"/>
  <c r="C176" i="13"/>
  <c r="D175" i="13"/>
  <c r="C175" i="13"/>
  <c r="D174" i="13"/>
  <c r="C174" i="13"/>
  <c r="D173" i="13"/>
  <c r="C173" i="13"/>
  <c r="D172" i="13"/>
  <c r="C172" i="13"/>
  <c r="D171" i="13"/>
  <c r="C171" i="13"/>
  <c r="D170" i="13"/>
  <c r="C170" i="13"/>
  <c r="M144" i="13"/>
  <c r="B144" i="13"/>
  <c r="CG144" i="13" s="1"/>
  <c r="CA144" i="13" s="1"/>
  <c r="B143" i="13"/>
  <c r="CG143" i="13" s="1"/>
  <c r="CA143" i="13" s="1"/>
  <c r="M143" i="13" s="1"/>
  <c r="CG142" i="13"/>
  <c r="CA142" i="13" s="1"/>
  <c r="M142" i="13"/>
  <c r="B142" i="13"/>
  <c r="D138" i="13"/>
  <c r="D137" i="13"/>
  <c r="C133" i="13"/>
  <c r="C132" i="13"/>
  <c r="F128" i="13"/>
  <c r="E128" i="13"/>
  <c r="D128" i="13"/>
  <c r="C128" i="13"/>
  <c r="B128" i="13"/>
  <c r="F120" i="13"/>
  <c r="E120" i="13"/>
  <c r="D120" i="13"/>
  <c r="C120" i="13"/>
  <c r="B120" i="13"/>
  <c r="F112" i="13"/>
  <c r="E112" i="13"/>
  <c r="D112" i="13"/>
  <c r="C112" i="13"/>
  <c r="B112" i="13"/>
  <c r="G80" i="13"/>
  <c r="F80" i="13"/>
  <c r="E80" i="13"/>
  <c r="D80" i="13"/>
  <c r="C80" i="13"/>
  <c r="B79" i="13"/>
  <c r="B78" i="13"/>
  <c r="B77" i="13"/>
  <c r="B76" i="13"/>
  <c r="G73" i="13"/>
  <c r="F73" i="13"/>
  <c r="E73" i="13"/>
  <c r="D73" i="13"/>
  <c r="C73" i="13"/>
  <c r="B72" i="13"/>
  <c r="B71" i="13"/>
  <c r="B70" i="13"/>
  <c r="B69" i="13"/>
  <c r="AU66" i="13"/>
  <c r="AT66" i="13"/>
  <c r="AS66" i="13"/>
  <c r="AR66" i="13"/>
  <c r="AQ66" i="13"/>
  <c r="AP66" i="13"/>
  <c r="AO66" i="13"/>
  <c r="AN66" i="13"/>
  <c r="AM66" i="13"/>
  <c r="AL66" i="13"/>
  <c r="AK66" i="13"/>
  <c r="AJ66" i="13"/>
  <c r="AI66" i="13"/>
  <c r="AH66" i="13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5" i="13"/>
  <c r="C65" i="13"/>
  <c r="B65" i="13" s="1"/>
  <c r="CC65" i="13" s="1"/>
  <c r="D64" i="13"/>
  <c r="B64" i="13" s="1"/>
  <c r="C64" i="13"/>
  <c r="D63" i="13"/>
  <c r="C63" i="13"/>
  <c r="B63" i="13" s="1"/>
  <c r="D62" i="13"/>
  <c r="C62" i="13"/>
  <c r="D61" i="13"/>
  <c r="B61" i="13" s="1"/>
  <c r="C61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CL31" i="13"/>
  <c r="CF31" i="13" s="1"/>
  <c r="CK31" i="13"/>
  <c r="CJ31" i="13"/>
  <c r="CI31" i="13"/>
  <c r="CC31" i="13" s="1"/>
  <c r="CH31" i="13"/>
  <c r="CB31" i="13" s="1"/>
  <c r="CE31" i="13"/>
  <c r="CD31" i="13"/>
  <c r="D31" i="13"/>
  <c r="CG31" i="13" s="1"/>
  <c r="CA31" i="13" s="1"/>
  <c r="D26" i="13"/>
  <c r="C26" i="13"/>
  <c r="D25" i="13"/>
  <c r="C25" i="13"/>
  <c r="B25" i="13" s="1"/>
  <c r="CG25" i="13" s="1"/>
  <c r="CA25" i="13" s="1"/>
  <c r="AV25" i="13" s="1"/>
  <c r="D24" i="13"/>
  <c r="C24" i="13"/>
  <c r="B24" i="13" s="1"/>
  <c r="CG24" i="13" s="1"/>
  <c r="CA24" i="13" s="1"/>
  <c r="AV24" i="13" s="1"/>
  <c r="D23" i="13"/>
  <c r="D21" i="13" s="1"/>
  <c r="C23" i="13"/>
  <c r="D22" i="13"/>
  <c r="C22" i="13"/>
  <c r="B22" i="13" s="1"/>
  <c r="CG22" i="13" s="1"/>
  <c r="CA22" i="13" s="1"/>
  <c r="AV22" i="13" s="1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C21" i="13"/>
  <c r="D20" i="13"/>
  <c r="C20" i="13"/>
  <c r="D19" i="13"/>
  <c r="C19" i="13"/>
  <c r="D18" i="13"/>
  <c r="C18" i="13"/>
  <c r="B18" i="13" s="1"/>
  <c r="CG18" i="13" s="1"/>
  <c r="CA18" i="13" s="1"/>
  <c r="AV18" i="13" s="1"/>
  <c r="D17" i="13"/>
  <c r="C17" i="13"/>
  <c r="D16" i="13"/>
  <c r="C16" i="13"/>
  <c r="B16" i="13" s="1"/>
  <c r="CG16" i="13" s="1"/>
  <c r="CA16" i="13" s="1"/>
  <c r="AV16" i="13" s="1"/>
  <c r="D15" i="13"/>
  <c r="C15" i="13"/>
  <c r="B15" i="13" s="1"/>
  <c r="CG15" i="13" s="1"/>
  <c r="CA15" i="13" s="1"/>
  <c r="AV15" i="13" s="1"/>
  <c r="D14" i="13"/>
  <c r="C14" i="13"/>
  <c r="D13" i="13"/>
  <c r="C13" i="13"/>
  <c r="B13" i="13" s="1"/>
  <c r="CM31" i="13" s="1"/>
  <c r="CU31" i="13" s="1"/>
  <c r="A5" i="13"/>
  <c r="A4" i="13"/>
  <c r="A3" i="13"/>
  <c r="A2" i="13"/>
  <c r="B19" i="13" l="1"/>
  <c r="CG19" i="13" s="1"/>
  <c r="CA19" i="13" s="1"/>
  <c r="AV19" i="13" s="1"/>
  <c r="B23" i="13"/>
  <c r="CG23" i="13" s="1"/>
  <c r="CA23" i="13" s="1"/>
  <c r="AV23" i="13" s="1"/>
  <c r="B21" i="13"/>
  <c r="B14" i="13"/>
  <c r="CG14" i="13" s="1"/>
  <c r="CA14" i="13" s="1"/>
  <c r="AV14" i="13" s="1"/>
  <c r="B17" i="13"/>
  <c r="CG17" i="13" s="1"/>
  <c r="CA17" i="13" s="1"/>
  <c r="AV17" i="13" s="1"/>
  <c r="B20" i="13"/>
  <c r="CG20" i="13" s="1"/>
  <c r="CA20" i="13" s="1"/>
  <c r="AV20" i="13" s="1"/>
  <c r="B62" i="13"/>
  <c r="B73" i="13"/>
  <c r="B26" i="13"/>
  <c r="CG26" i="13" s="1"/>
  <c r="CA26" i="13" s="1"/>
  <c r="AV26" i="13" s="1"/>
  <c r="B80" i="13"/>
  <c r="B281" i="13"/>
  <c r="B283" i="13"/>
  <c r="B311" i="13"/>
  <c r="B280" i="13"/>
  <c r="B209" i="13"/>
  <c r="CG209" i="13" s="1"/>
  <c r="CA209" i="13" s="1"/>
  <c r="B279" i="13"/>
  <c r="B199" i="13"/>
  <c r="B205" i="13"/>
  <c r="CH205" i="13" s="1"/>
  <c r="CB205" i="13" s="1"/>
  <c r="B289" i="13"/>
  <c r="B297" i="13"/>
  <c r="B299" i="13"/>
  <c r="B301" i="13"/>
  <c r="B315" i="13"/>
  <c r="C195" i="13"/>
  <c r="B198" i="13"/>
  <c r="B200" i="13"/>
  <c r="B277" i="13"/>
  <c r="B308" i="13"/>
  <c r="B310" i="13"/>
  <c r="B312" i="13"/>
  <c r="B206" i="13"/>
  <c r="CH206" i="13" s="1"/>
  <c r="CB206" i="13" s="1"/>
  <c r="B173" i="13"/>
  <c r="CG173" i="13" s="1"/>
  <c r="CA173" i="13" s="1"/>
  <c r="AT173" i="13" s="1"/>
  <c r="B175" i="13"/>
  <c r="CG175" i="13" s="1"/>
  <c r="CA175" i="13" s="1"/>
  <c r="AT175" i="13" s="1"/>
  <c r="B177" i="13"/>
  <c r="CG177" i="13" s="1"/>
  <c r="CA177" i="13" s="1"/>
  <c r="AT177" i="13" s="1"/>
  <c r="B179" i="13"/>
  <c r="CG179" i="13" s="1"/>
  <c r="CA179" i="13" s="1"/>
  <c r="AT179" i="13" s="1"/>
  <c r="B181" i="13"/>
  <c r="CG181" i="13" s="1"/>
  <c r="CA181" i="13" s="1"/>
  <c r="AT181" i="13" s="1"/>
  <c r="B183" i="13"/>
  <c r="CG183" i="13" s="1"/>
  <c r="CA183" i="13" s="1"/>
  <c r="AT183" i="13" s="1"/>
  <c r="B185" i="13"/>
  <c r="CG185" i="13" s="1"/>
  <c r="CA185" i="13" s="1"/>
  <c r="AT185" i="13" s="1"/>
  <c r="B207" i="13"/>
  <c r="CG207" i="13" s="1"/>
  <c r="CA207" i="13" s="1"/>
  <c r="B210" i="13"/>
  <c r="CG210" i="13" s="1"/>
  <c r="CA210" i="13" s="1"/>
  <c r="B282" i="13"/>
  <c r="B295" i="13"/>
  <c r="B303" i="13"/>
  <c r="B305" i="13"/>
  <c r="B307" i="13"/>
  <c r="B313" i="13"/>
  <c r="B189" i="13"/>
  <c r="CG189" i="13" s="1"/>
  <c r="CA189" i="13" s="1"/>
  <c r="AT189" i="13" s="1"/>
  <c r="B191" i="13"/>
  <c r="CG191" i="13" s="1"/>
  <c r="CA191" i="13" s="1"/>
  <c r="AT191" i="13" s="1"/>
  <c r="B193" i="13"/>
  <c r="CG193" i="13" s="1"/>
  <c r="CA193" i="13" s="1"/>
  <c r="AT193" i="13" s="1"/>
  <c r="B288" i="13"/>
  <c r="B293" i="13"/>
  <c r="B296" i="13"/>
  <c r="B300" i="13"/>
  <c r="B304" i="13"/>
  <c r="B302" i="13"/>
  <c r="B309" i="13"/>
  <c r="B285" i="13"/>
  <c r="B287" i="13"/>
  <c r="B276" i="13"/>
  <c r="B284" i="13"/>
  <c r="B274" i="13"/>
  <c r="C211" i="13"/>
  <c r="B208" i="13"/>
  <c r="CH208" i="13" s="1"/>
  <c r="CB208" i="13" s="1"/>
  <c r="B196" i="13"/>
  <c r="B197" i="13"/>
  <c r="B171" i="13"/>
  <c r="CG171" i="13" s="1"/>
  <c r="CA171" i="13" s="1"/>
  <c r="AT171" i="13" s="1"/>
  <c r="B187" i="13"/>
  <c r="CG187" i="13" s="1"/>
  <c r="CA187" i="13" s="1"/>
  <c r="AT187" i="13" s="1"/>
  <c r="AV31" i="13"/>
  <c r="CI64" i="13"/>
  <c r="CG64" i="13"/>
  <c r="CB64" i="13"/>
  <c r="CH64" i="13"/>
  <c r="CA64" i="13"/>
  <c r="CG13" i="13"/>
  <c r="CI61" i="13"/>
  <c r="CB61" i="13"/>
  <c r="B66" i="13"/>
  <c r="CG61" i="13"/>
  <c r="CC61" i="13"/>
  <c r="CH61" i="13"/>
  <c r="CI63" i="13"/>
  <c r="CB63" i="13"/>
  <c r="CG63" i="13"/>
  <c r="CC63" i="13"/>
  <c r="CH63" i="13"/>
  <c r="CG65" i="13"/>
  <c r="CH65" i="13"/>
  <c r="CB65" i="13"/>
  <c r="CI65" i="13"/>
  <c r="CA65" i="13"/>
  <c r="D211" i="13"/>
  <c r="CG62" i="13"/>
  <c r="CI62" i="13"/>
  <c r="CB62" i="13"/>
  <c r="CH62" i="13"/>
  <c r="CA62" i="13"/>
  <c r="CA61" i="13"/>
  <c r="CC62" i="13"/>
  <c r="CA63" i="13"/>
  <c r="AV63" i="13" s="1"/>
  <c r="CC64" i="13"/>
  <c r="D66" i="13"/>
  <c r="B170" i="13"/>
  <c r="CG170" i="13" s="1"/>
  <c r="CA170" i="13" s="1"/>
  <c r="AT170" i="13" s="1"/>
  <c r="B174" i="13"/>
  <c r="CG174" i="13" s="1"/>
  <c r="CA174" i="13" s="1"/>
  <c r="AT174" i="13" s="1"/>
  <c r="B178" i="13"/>
  <c r="CG178" i="13" s="1"/>
  <c r="CA178" i="13" s="1"/>
  <c r="AT178" i="13" s="1"/>
  <c r="B182" i="13"/>
  <c r="CG182" i="13" s="1"/>
  <c r="CA182" i="13" s="1"/>
  <c r="AT182" i="13" s="1"/>
  <c r="B186" i="13"/>
  <c r="CG186" i="13" s="1"/>
  <c r="CA186" i="13" s="1"/>
  <c r="AT186" i="13" s="1"/>
  <c r="B190" i="13"/>
  <c r="CG190" i="13" s="1"/>
  <c r="CA190" i="13" s="1"/>
  <c r="AT190" i="13" s="1"/>
  <c r="B194" i="13"/>
  <c r="CG194" i="13" s="1"/>
  <c r="CA194" i="13" s="1"/>
  <c r="AT194" i="13" s="1"/>
  <c r="D195" i="13"/>
  <c r="B278" i="13"/>
  <c r="B298" i="13"/>
  <c r="B314" i="13"/>
  <c r="C66" i="13"/>
  <c r="B172" i="13"/>
  <c r="CG172" i="13" s="1"/>
  <c r="CA172" i="13" s="1"/>
  <c r="AT172" i="13" s="1"/>
  <c r="B176" i="13"/>
  <c r="CG176" i="13" s="1"/>
  <c r="CA176" i="13" s="1"/>
  <c r="AT176" i="13" s="1"/>
  <c r="B180" i="13"/>
  <c r="CG180" i="13" s="1"/>
  <c r="CA180" i="13" s="1"/>
  <c r="AT180" i="13" s="1"/>
  <c r="B184" i="13"/>
  <c r="CG184" i="13" s="1"/>
  <c r="CA184" i="13" s="1"/>
  <c r="AT184" i="13" s="1"/>
  <c r="B188" i="13"/>
  <c r="CG188" i="13" s="1"/>
  <c r="CA188" i="13" s="1"/>
  <c r="AT188" i="13" s="1"/>
  <c r="B192" i="13"/>
  <c r="CG192" i="13" s="1"/>
  <c r="CA192" i="13" s="1"/>
  <c r="AT192" i="13" s="1"/>
  <c r="B286" i="13"/>
  <c r="B306" i="13"/>
  <c r="CH209" i="13" l="1"/>
  <c r="CB209" i="13" s="1"/>
  <c r="CH207" i="13"/>
  <c r="CB207" i="13" s="1"/>
  <c r="AS207" i="13" s="1"/>
  <c r="CG206" i="13"/>
  <c r="CA206" i="13" s="1"/>
  <c r="AS206" i="13" s="1"/>
  <c r="AV65" i="13"/>
  <c r="CG205" i="13"/>
  <c r="CA205" i="13" s="1"/>
  <c r="AS205" i="13" s="1"/>
  <c r="CG208" i="13"/>
  <c r="CA208" i="13" s="1"/>
  <c r="AS208" i="13" s="1"/>
  <c r="B211" i="13"/>
  <c r="CH210" i="13"/>
  <c r="CB210" i="13" s="1"/>
  <c r="AS210" i="13" s="1"/>
  <c r="B195" i="13"/>
  <c r="AV62" i="13"/>
  <c r="AS209" i="13"/>
  <c r="AV61" i="13"/>
  <c r="CA13" i="13"/>
  <c r="AV13" i="13" s="1"/>
  <c r="AV64" i="13"/>
  <c r="A322" i="13" l="1"/>
  <c r="B322" i="13"/>
</calcChain>
</file>

<file path=xl/sharedStrings.xml><?xml version="1.0" encoding="utf-8"?>
<sst xmlns="http://schemas.openxmlformats.org/spreadsheetml/2006/main" count="10745" uniqueCount="256">
  <si>
    <t>SERVICIO DE SALUD</t>
  </si>
  <si>
    <t>REM-28.  PROGRAMA DE REHABILITACIÓN INTEGRAL</t>
  </si>
  <si>
    <t xml:space="preserve">A. NIVEL PRIMARIO </t>
  </si>
  <si>
    <t>SECCIÓN A.1: INGRESOS Y EGRESOS  AL PROGRAMA DE REHABILITACIÓN INTEGRAL</t>
  </si>
  <si>
    <t>TIPO DE INGRESO</t>
  </si>
  <si>
    <t>TOTAL</t>
  </si>
  <si>
    <t>POR EDAD (en años)</t>
  </si>
  <si>
    <t xml:space="preserve">TIPO DE ESTRATEGIA </t>
  </si>
  <si>
    <t>Otros</t>
  </si>
  <si>
    <t>UAPORRINO</t>
  </si>
  <si>
    <t>&lt; 12 meses</t>
  </si>
  <si>
    <t>12 a 23 meses</t>
  </si>
  <si>
    <t>2 - 4</t>
  </si>
  <si>
    <t>5 - 9</t>
  </si>
  <si>
    <t>10 - 14</t>
  </si>
  <si>
    <t xml:space="preserve">15 - 19 </t>
  </si>
  <si>
    <t xml:space="preserve">20 - 24 </t>
  </si>
  <si>
    <t>25-29</t>
  </si>
  <si>
    <t>30-34</t>
  </si>
  <si>
    <t>35 - 39</t>
  </si>
  <si>
    <t>40 - 44</t>
  </si>
  <si>
    <t>45- 49</t>
  </si>
  <si>
    <t>50 - 54</t>
  </si>
  <si>
    <t>55 - 59</t>
  </si>
  <si>
    <t>60 - 64</t>
  </si>
  <si>
    <t>65 - 69</t>
  </si>
  <si>
    <t>70 - 74</t>
  </si>
  <si>
    <t>75 - 79</t>
  </si>
  <si>
    <t>80 y mas</t>
  </si>
  <si>
    <t>Rehabilitación Base Comunitaria (RBC)</t>
  </si>
  <si>
    <t>Rehabilitación Integral(RI)</t>
  </si>
  <si>
    <t>Rehabilitación Rural (RR)</t>
  </si>
  <si>
    <t>Ambos Sexos</t>
  </si>
  <si>
    <t>Hombres</t>
  </si>
  <si>
    <t>Mujeres</t>
  </si>
  <si>
    <t>INGRESOS</t>
  </si>
  <si>
    <t>INGRESOS CON PLAN DE TRATAMIENTO INTEGRAL (PTI)</t>
  </si>
  <si>
    <t>INGRESOS CON PLAN DE TRATAMIENTO INTEGRAL (PTI) CON OBJETIVOS PARA EL TRABAJO</t>
  </si>
  <si>
    <t xml:space="preserve">INGRESOS  DE USUARIOS CON CUIDADOR </t>
  </si>
  <si>
    <t>INGRESOS ACV REFERIDOS DESDE HOSPITAL</t>
  </si>
  <si>
    <t>INGRESOS  POR AMPUTACIÓN</t>
  </si>
  <si>
    <t xml:space="preserve">REINGRESO Al PROGRAMA </t>
  </si>
  <si>
    <t>INGRESOS CON PTI CUIDADOR</t>
  </si>
  <si>
    <t>EGRESOS</t>
  </si>
  <si>
    <t>EGRESOS POR ALTA</t>
  </si>
  <si>
    <t>EGRESOS POR ABANDONO</t>
  </si>
  <si>
    <t>EGRESOS POR FALLECIMIENTO</t>
  </si>
  <si>
    <t>EGRESOS POR OTRAS CAUSAS</t>
  </si>
  <si>
    <t>EGRESOS CON PTI CUIDADOR</t>
  </si>
  <si>
    <t>SECCION A.2: INGRESOS POR CONDICIÓN DE SALUD</t>
  </si>
  <si>
    <t>CONDICIÓN DE SALUD</t>
  </si>
  <si>
    <t>CONCEPTO</t>
  </si>
  <si>
    <t>TOTAL INGRESO (N° DE PERSONAS)</t>
  </si>
  <si>
    <t>CONDICIÓN FÍSICA</t>
  </si>
  <si>
    <t>SÍNDROME DOLOROSO DE ORIGEN TRAUMÁTICO</t>
  </si>
  <si>
    <t>ARTROSIS LEVE Y MODERADA DE RODILLA Y CADERA</t>
  </si>
  <si>
    <t>NEUROLOGICOS ACCIDENTE CEREBRO VASCULAR (ACV)</t>
  </si>
  <si>
    <t>NEUROLOGICOS  TRAUMATISMO ENCEFALO CRANEANO (TEC)</t>
  </si>
  <si>
    <t>NEUROLOGICOS LESIÓN MEDULAR</t>
  </si>
  <si>
    <t>QUEMADOS</t>
  </si>
  <si>
    <t>ENFERMEDAD DE PARKINSON</t>
  </si>
  <si>
    <t>NEUROLÓGICOS DISRAFIA</t>
  </si>
  <si>
    <t>OTRO DÉFICIT SECUNDARIO CON COMPROMISO NEUROMUSCULAR EN MENOR DE 20 AÑOS CONGÉNITO</t>
  </si>
  <si>
    <t>OTRO DÉFICIT SECUNDARIO CON COMPROMISO NEUROMUSCULAR EN MENOR DE 20 AÑOS ADQUIRIDO</t>
  </si>
  <si>
    <t xml:space="preserve">OTRO DÉFICIT SECUNDARIO CON COMPROMISO NEUROMUSCULAR  EN MAYOR DE 20 AÑOS </t>
  </si>
  <si>
    <t>OTROS</t>
  </si>
  <si>
    <t>AMPUTACIÓN POR DIABETES</t>
  </si>
  <si>
    <t>AMPUTACIÓN POR OTRAS CAUSAS</t>
  </si>
  <si>
    <t>ARTROSIS SEVERA DE RODILLA Y CADERA</t>
  </si>
  <si>
    <t>OTRAS ARTROSIS</t>
  </si>
  <si>
    <t>REUMATOLOGICAS</t>
  </si>
  <si>
    <t>DOLOR LUMBAR</t>
  </si>
  <si>
    <t>HOMBRO DOLOROSO</t>
  </si>
  <si>
    <t>CUIDADOS PALIATIVOS</t>
  </si>
  <si>
    <t>OTROS SÍNDROMES DOLOROSOS NO TRAUMÁTICOS</t>
  </si>
  <si>
    <t>CONDICIÓN SENSORIAL VISUAL</t>
  </si>
  <si>
    <t>CONDICIÓN SENSORIAL AUDITIVO</t>
  </si>
  <si>
    <t>CUIDADORES</t>
  </si>
  <si>
    <t>SECCIÓN A.3: EVALUACIÓN INICIAL</t>
  </si>
  <si>
    <t>PROFESIONAL</t>
  </si>
  <si>
    <t xml:space="preserve">TOTAL      </t>
  </si>
  <si>
    <t>POR DE EDAD (en años)</t>
  </si>
  <si>
    <t>Beneficiarios</t>
  </si>
  <si>
    <t>MÉDICO</t>
  </si>
  <si>
    <t>KINESIÓLOGO</t>
  </si>
  <si>
    <t>TERAPEUTA OCUPACIONAL</t>
  </si>
  <si>
    <t>FONOAUDIÓLOGO</t>
  </si>
  <si>
    <t>PSICÓLOGO/A</t>
  </si>
  <si>
    <t>SECCIÓN A.4: EVALUACIÓN INTERMEDIA</t>
  </si>
  <si>
    <t>Rehabilitación Integral (RI)</t>
  </si>
  <si>
    <t>SECCIÓN A.5: SESIONES DE REHABILITACIÓN</t>
  </si>
  <si>
    <t>SECCIÓN A.6: PROCEDIMIENTOS Y ACTIVIDADES</t>
  </si>
  <si>
    <t>TIPO</t>
  </si>
  <si>
    <t>Total Rehabilitacion Base Comunitaria</t>
  </si>
  <si>
    <t>Total Rehabilitación Integral</t>
  </si>
  <si>
    <t xml:space="preserve">Total Rehabilitacion  Rural </t>
  </si>
  <si>
    <t>EVALUACIÓN AYUDAS TÉCNICAS</t>
  </si>
  <si>
    <t>ENTRENAMIENTO DE AYUDAS TECNICAS</t>
  </si>
  <si>
    <t>FISIOTERAPIA</t>
  </si>
  <si>
    <t>TRATAMIENTO COMPRESIVO</t>
  </si>
  <si>
    <t>ENTRENAMIENTO PROTÉSICO</t>
  </si>
  <si>
    <t>ASPIRACIÓN</t>
  </si>
  <si>
    <t>EJERCICIOS TERAPÉUTICOS</t>
  </si>
  <si>
    <t>EVALUACIÓN DEL HABLA Y LENGUAJE</t>
  </si>
  <si>
    <t>TRATAMIENTO (VOZ, HABLA Y/O LENGUAJE)</t>
  </si>
  <si>
    <t xml:space="preserve">TRATAMIENTO FUNCIONES MOTORAS ORALES </t>
  </si>
  <si>
    <t>ESTIMULACIÓN COGNITIVA</t>
  </si>
  <si>
    <t>PREVENCIÓN DE DETERIORO DE ÓRGANOS FONO ARTICULATORIOS (OFA)</t>
  </si>
  <si>
    <t>EVALUACIÓN DE DISFAGIA</t>
  </si>
  <si>
    <t>REHABILITACIÓN DISFAGIA</t>
  </si>
  <si>
    <t>CONFECCIÓN ÓRTESIS Y/O ADAPTACIONES</t>
  </si>
  <si>
    <t>HABILITACIÓN Y REHABILITACIÓN EN ACTIVIDADES DE LA VIDA DIARIA (AVD)</t>
  </si>
  <si>
    <t>HABILITACIÓN Y REHABILITACIÓN EDUCACIONAL</t>
  </si>
  <si>
    <t>ACTIVIDADES RECREATIVAS</t>
  </si>
  <si>
    <t>ACTIVIDADES TERAPÉUTICAS</t>
  </si>
  <si>
    <t>INTEGRACIÓN SENSORIAL</t>
  </si>
  <si>
    <t xml:space="preserve">PSICOTERAPIA </t>
  </si>
  <si>
    <t>MASOTERAPIA</t>
  </si>
  <si>
    <t>ADAPTACIÓN DEL HOGAR</t>
  </si>
  <si>
    <t>ORIENTACIÓN Y MOVILIDAD</t>
  </si>
  <si>
    <t>ORIENTACIÓN SOCIOLABORAL</t>
  </si>
  <si>
    <t>ORIENTACIÓN FAMILIAR Y A LA RED DE APOYO PARA EL TRABAJO</t>
  </si>
  <si>
    <t>GESTIÓN DE LA RED LOCAL PARA EL TRABAJO</t>
  </si>
  <si>
    <t>REHABILITACIÓN AUDITIVA INDIVIDUAL</t>
  </si>
  <si>
    <t>REHABILITACIÓN AUDITIVA GRUPAL</t>
  </si>
  <si>
    <t>SECCIÓN A.7: CONSEJERÍA INDIVIDUAL AGENDADA</t>
  </si>
  <si>
    <t>ASISTENTE SOCIAL</t>
  </si>
  <si>
    <t>SECCIÓN A.8: CONSEJERÍA FAMILIAR AGENDADA</t>
  </si>
  <si>
    <t>SECCIÓN A.9: VISITAS DOMICILIARIAS INTEGRALES</t>
  </si>
  <si>
    <t>FAMILIA</t>
  </si>
  <si>
    <t>VISITA DOMICILIARIA INTEGRAL</t>
  </si>
  <si>
    <t>VISITA DE TRATAMIENTO Y/O PROCEDIMIENTO</t>
  </si>
  <si>
    <t>SECCIÓN A.10: NÚMERO DE PERSONAS QUE INGRESAN Y NÚMERO DE SESIONES DE EDUCACIÓN GRUPAL</t>
  </si>
  <si>
    <t>ÁREA TEMÁTICA DE PREVENCIÓN Y TRATAMIENTO</t>
  </si>
  <si>
    <t xml:space="preserve">NÙMERO DE PERSONAS </t>
  </si>
  <si>
    <t>NÙMERO DE SESIONES</t>
  </si>
  <si>
    <t xml:space="preserve">SECCIÓN A.11: PERSONAS QUE LOGRAN PARTICIPACION EN COMUNIDAD </t>
  </si>
  <si>
    <t>COMPONENTE (Nº PERSONAS)</t>
  </si>
  <si>
    <t>LABORAL</t>
  </si>
  <si>
    <t>Educativa</t>
  </si>
  <si>
    <t>Comunitario</t>
  </si>
  <si>
    <t>Trabajo con objetivos de habilitación y rehabilitación</t>
  </si>
  <si>
    <t>Trabajo sin objetivos de habilitación y rehabilitación</t>
  </si>
  <si>
    <t>Dueña/o de casa</t>
  </si>
  <si>
    <t>SECCIÓN A.12: ACTIVIDADES Y PARTICIPACION</t>
  </si>
  <si>
    <t>MODALIDADES DE INTERVENCIÓN</t>
  </si>
  <si>
    <t>GRUPO OBJETIVO</t>
  </si>
  <si>
    <t>TOTALES RBC</t>
  </si>
  <si>
    <t>TOTALES RI</t>
  </si>
  <si>
    <t>TOTALES RR</t>
  </si>
  <si>
    <t>OTROS TOTALES</t>
  </si>
  <si>
    <t xml:space="preserve"> Actividades </t>
  </si>
  <si>
    <t xml:space="preserve">Participantes </t>
  </si>
  <si>
    <t xml:space="preserve">DIAGNÓSTICO O PLANIFICACIÓN PARTICIPATIVA </t>
  </si>
  <si>
    <t>COMUNAS, COMUNIDADES</t>
  </si>
  <si>
    <t>ORGANIZACIONES ASOCIADAS A DISCAPACIDAD</t>
  </si>
  <si>
    <t>ORGANIZACIONES COMUNITARIAS</t>
  </si>
  <si>
    <t>COMUNIDAD EDUCATIVA</t>
  </si>
  <si>
    <t>ACTIVIDADES DE PROMOCIÓN DE LA SALUD</t>
  </si>
  <si>
    <t>COMUNAS, COMUNIDADES.</t>
  </si>
  <si>
    <t>EMPLEADORES Y COMPAÑEROS DE TRABAJO</t>
  </si>
  <si>
    <t>RED DE APOYO</t>
  </si>
  <si>
    <t>ACTIVIDADES PARA FORTALECER LOS CONOCIMIENTOS Y DESTREZAS PERSONALES</t>
  </si>
  <si>
    <t>PROFESIONALES DE SALUD</t>
  </si>
  <si>
    <t>MONITORES</t>
  </si>
  <si>
    <t>ASESORÍA A GRUPOS COMUNITARIOS</t>
  </si>
  <si>
    <t>ORGANIZACIONES DE PSD</t>
  </si>
  <si>
    <t>ORGANIZACIONES PARA/POR PSD</t>
  </si>
  <si>
    <t>SECCIÓN B: NIVEL HOSPITALARIO</t>
  </si>
  <si>
    <t>SECCIÓN B.1: INGRESOS Y EGRESOS  AL PROGRAMA DE REHABILITACIÓN INTEGRAL</t>
  </si>
  <si>
    <t>TIPO ATENCION</t>
  </si>
  <si>
    <t>Abierta</t>
  </si>
  <si>
    <t>CERRADA</t>
  </si>
  <si>
    <t>UPC</t>
  </si>
  <si>
    <t>Cuidados Medios y Básicos</t>
  </si>
  <si>
    <t>NEUROLÓGICOS TRAUMATISMO ENCÉFALO CRANEANO (TEC)</t>
  </si>
  <si>
    <t xml:space="preserve">NEUROLÓGICOS LESIÓN MEDULAR </t>
  </si>
  <si>
    <t>NEUROLÓGICOS ACCIDENTE CEREBRO VASCULAR (ACV)</t>
  </si>
  <si>
    <t>NEUROLOGICOS DISRAFIA</t>
  </si>
  <si>
    <t>NEUROLÓGICAS TUMORES</t>
  </si>
  <si>
    <t>PARÁLISIS CEREBRAL</t>
  </si>
  <si>
    <t>SENSORIALES AUDITIVOS</t>
  </si>
  <si>
    <t>SENSORIALES VISUALES</t>
  </si>
  <si>
    <t>TRAUMATOLÓGICOS</t>
  </si>
  <si>
    <t>AMPUTADOS POR OTRAS CAUSAS</t>
  </si>
  <si>
    <t>AMPUTADOS POR DIABETES</t>
  </si>
  <si>
    <t>CARDIOVASCULAR</t>
  </si>
  <si>
    <t>RESPIRATORIO</t>
  </si>
  <si>
    <t>NEUROMUSCULARES AGUDAS</t>
  </si>
  <si>
    <t>NEUROMUSCULARES CRÓNICAS</t>
  </si>
  <si>
    <t>REUMATOLÓGICAS</t>
  </si>
  <si>
    <t>NEUROLÓGICAS ESCLEROSIS LATERAL AMIOTRÓFICA (ELA)</t>
  </si>
  <si>
    <t>RETRASO EN EL DESARROLLO PSICOMOTOR</t>
  </si>
  <si>
    <t xml:space="preserve">ONCOLÓGICOS </t>
  </si>
  <si>
    <t>SINDROME DE INMOVILIZACIÓN</t>
  </si>
  <si>
    <t>EGRESOS ACV REFERIDO A APS</t>
  </si>
  <si>
    <t>SECCIÓN B.2: EVALUACIÓN INICIAL</t>
  </si>
  <si>
    <t>Interconsultas a 
Hospitalizados
(en sala)</t>
  </si>
  <si>
    <t>ORTOPROTESISTA</t>
  </si>
  <si>
    <t>SECCIÓN B.3: EVALUACION INTERMEDIA</t>
  </si>
  <si>
    <t>SECCIÓN B.4: SESIONES DE REHABILITACIÓN</t>
  </si>
  <si>
    <t>SECCION B.5: DERIVACIONES Y CONTINUIDAD EN LOS CUIDADOS</t>
  </si>
  <si>
    <t>DERIVACIÓN</t>
  </si>
  <si>
    <t>A OTRO HOSPITAL (hospitalizado)</t>
  </si>
  <si>
    <t>A NIVEL SECUNDARIO (ambulatorio)</t>
  </si>
  <si>
    <t>A NIVEL PRIMARIO</t>
  </si>
  <si>
    <t>SECCION B.6: PROCEDIMIENTOS Y OTRAS ACTIVIDADES</t>
  </si>
  <si>
    <t>EDUCACIÓN GRUPAL</t>
  </si>
  <si>
    <t>EDUCACIÓN FAMILIAR</t>
  </si>
  <si>
    <t>TOMA DE MOLDE DE ÓRTESIS Y PRÓTESIS</t>
  </si>
  <si>
    <t>PRUEBA DE ÓRTESIS Y PRÓTESIS</t>
  </si>
  <si>
    <t>CONFECCIÓN DE ÓRTESIS Y PRÓTESIS</t>
  </si>
  <si>
    <t>REPARACIÓN DE ÓRTESIS Y PRÓTESIS</t>
  </si>
  <si>
    <t>SECCION C: : NÚMERO DE AYUDAS TÉCNICAS ENTREGADAS POR TIPO</t>
  </si>
  <si>
    <t>AYUDAS TÉCNICAS</t>
  </si>
  <si>
    <t>Número de personas con Ayuda técnica entregada</t>
  </si>
  <si>
    <t>NÚMERO DE PERSONAS CON AYUDA TÉCNICA ENTREGADA</t>
  </si>
  <si>
    <t>TIPOS DE AYUDAS TÉCNICAS</t>
  </si>
  <si>
    <t>SILLAS DE RUEDAS ESTANDAR</t>
  </si>
  <si>
    <t>SILLA DE RUEDAS NEUROLOGICA</t>
  </si>
  <si>
    <t>COJIN ANTI ESCARAS</t>
  </si>
  <si>
    <t>COLCHÓN ANTI ESCARAS</t>
  </si>
  <si>
    <t>BASTONES</t>
  </si>
  <si>
    <t>ANDADORES</t>
  </si>
  <si>
    <t>CORSÉ</t>
  </si>
  <si>
    <t>ORTESIS BAJA TEMPERATURA (palmeta, cock up, digitales entre otras)</t>
  </si>
  <si>
    <t>ORTESIS ALTA TEMPERATURA (OTP, canaletas, canaleta con yugo, entre otras)</t>
  </si>
  <si>
    <t>SISTEMA COMPRESIVO</t>
  </si>
  <si>
    <t>PROTESIS EXTREMIDAD INFERIOR</t>
  </si>
  <si>
    <t>PROTESIS EXTREMIDAD SUPERIOR</t>
  </si>
  <si>
    <t>AYUDA TÉCNICA AUDITIVAS AUDIFONOS</t>
  </si>
  <si>
    <t>AYUDA TÉCNICA VISUALES LENTES</t>
  </si>
  <si>
    <t>SECCION C.1: : PERSONAS CON CONDICIÓN DE SALUD QUE RECIBE  AYUDAS TÉCNICAS</t>
  </si>
  <si>
    <t>CONDICIONES DE SALUD</t>
  </si>
  <si>
    <t xml:space="preserve">NEUROLÓGICO  TRAUMATISMO ENCÉFALO CRANEANO </t>
  </si>
  <si>
    <t>NEUROLÓGICO LESIÓN MEDULAR</t>
  </si>
  <si>
    <t>NEUROLÓGICO ACCIDENTE CEREBRO VASCULAR HEMORRAGICO</t>
  </si>
  <si>
    <t>NEUROLÓGICO ACCIDENTE CEREBRO VASCULAR  ISQUÉMICO</t>
  </si>
  <si>
    <t>NEUROLÓGICO TUMORES</t>
  </si>
  <si>
    <t>NEUROLÓGICO PARALISIS CEREBRAL</t>
  </si>
  <si>
    <t>NEUROLÓGICO PARKINSON</t>
  </si>
  <si>
    <t>NEUROLÓGICO ESCLEROSIS LATERAL AMIOTRÓFICA</t>
  </si>
  <si>
    <t xml:space="preserve">OTROS NEUROLÓGICOS </t>
  </si>
  <si>
    <t>ARTROSIS CADERA/RODILLA GES</t>
  </si>
  <si>
    <t>ARTROSIS CADERA/RODILLA NO GES</t>
  </si>
  <si>
    <t>OTRAS ARTROSIS  (hombro, columna)</t>
  </si>
  <si>
    <t>ONCOLÓGICOS</t>
  </si>
  <si>
    <t>SENSORIAL AUDITIVO</t>
  </si>
  <si>
    <t>SENSORIAL VISUAL</t>
  </si>
  <si>
    <t>OTRAS CONDICIONES DE SALUD</t>
  </si>
  <si>
    <t>SECCION C: : NÚMERO DE AYUDAS TÉCNICAS ENTREGADAS POR TIPO, NIVEL APS Y HOSPITALARIO</t>
  </si>
  <si>
    <t>AYUDA TÉCNICA AUDITIVAS AUDIFONOS (resolutividad)</t>
  </si>
  <si>
    <t>AYUDA TÉCNICA VISUALES LENTES (resolutividad)</t>
  </si>
  <si>
    <t>PLANTILLA ORTOPEDICA</t>
  </si>
  <si>
    <t>BOTA O BOTIN DE DESCARGA</t>
  </si>
  <si>
    <t>SECCION C.1: : PERSONAS CON CONDICIÓN DE SALUD QUE RECIBE  AYUDAS TÉCNICAS, NIVEL APS Y HOSPITALARIO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</si>
</sst>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7"/>
      <name val="Verdana"/>
      <family val="2"/>
    </font>
    <font>
      <sz val="8"/>
      <color rgb="FFFF0000"/>
      <name val="Verdana"/>
      <family val="2"/>
    </font>
    <font>
      <sz val="11"/>
      <name val="Verdana"/>
      <family val="2"/>
    </font>
    <font>
      <sz val="9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sz val="8"/>
      <color indexed="8"/>
      <name val="Verdana"/>
      <family val="2"/>
    </font>
    <font>
      <sz val="10"/>
      <color rgb="FFFF0000"/>
      <name val="Verdana"/>
      <family val="2"/>
    </font>
    <font>
      <sz val="8"/>
      <color indexed="10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284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1">
    <xf numFmtId="0" fontId="0" fillId="0" borderId="0" xfId="0"/>
    <xf numFmtId="1" fontId="2" fillId="2" borderId="0" xfId="0" applyNumberFormat="1" applyFont="1" applyFill="1"/>
    <xf numFmtId="1" fontId="3" fillId="2" borderId="0" xfId="0" applyNumberFormat="1" applyFont="1" applyFill="1"/>
    <xf numFmtId="1" fontId="3" fillId="2" borderId="0" xfId="0" applyNumberFormat="1" applyFont="1" applyFill="1" applyProtection="1">
      <protection locked="0"/>
    </xf>
    <xf numFmtId="1" fontId="3" fillId="3" borderId="0" xfId="0" applyNumberFormat="1" applyFont="1" applyFill="1" applyProtection="1">
      <protection locked="0"/>
    </xf>
    <xf numFmtId="1" fontId="5" fillId="2" borderId="0" xfId="0" applyNumberFormat="1" applyFont="1" applyFill="1" applyAlignment="1">
      <alignment vertical="center" wrapText="1"/>
    </xf>
    <xf numFmtId="1" fontId="6" fillId="2" borderId="0" xfId="0" applyNumberFormat="1" applyFont="1" applyFill="1"/>
    <xf numFmtId="1" fontId="3" fillId="4" borderId="0" xfId="0" applyNumberFormat="1" applyFont="1" applyFill="1" applyProtection="1">
      <protection locked="0"/>
    </xf>
    <xf numFmtId="1" fontId="7" fillId="2" borderId="0" xfId="0" applyNumberFormat="1" applyFont="1" applyFill="1"/>
    <xf numFmtId="1" fontId="8" fillId="2" borderId="0" xfId="0" applyNumberFormat="1" applyFont="1" applyFill="1"/>
    <xf numFmtId="1" fontId="9" fillId="0" borderId="1" xfId="0" applyNumberFormat="1" applyFont="1" applyBorder="1"/>
    <xf numFmtId="1" fontId="8" fillId="0" borderId="1" xfId="0" applyNumberFormat="1" applyFont="1" applyBorder="1"/>
    <xf numFmtId="1" fontId="6" fillId="0" borderId="0" xfId="0" applyNumberFormat="1" applyFont="1"/>
    <xf numFmtId="1" fontId="3" fillId="2" borderId="2" xfId="0" applyNumberFormat="1" applyFont="1" applyFill="1" applyBorder="1"/>
    <xf numFmtId="1" fontId="3" fillId="5" borderId="0" xfId="0" applyNumberFormat="1" applyFont="1" applyFill="1"/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/>
    <xf numFmtId="1" fontId="6" fillId="0" borderId="17" xfId="0" applyNumberFormat="1" applyFont="1" applyBorder="1"/>
    <xf numFmtId="1" fontId="6" fillId="0" borderId="18" xfId="0" applyNumberFormat="1" applyFont="1" applyBorder="1"/>
    <xf numFmtId="1" fontId="6" fillId="0" borderId="13" xfId="0" applyNumberFormat="1" applyFont="1" applyBorder="1"/>
    <xf numFmtId="1" fontId="6" fillId="6" borderId="17" xfId="0" applyNumberFormat="1" applyFont="1" applyFill="1" applyBorder="1" applyProtection="1">
      <protection locked="0"/>
    </xf>
    <xf numFmtId="1" fontId="6" fillId="6" borderId="13" xfId="0" applyNumberFormat="1" applyFont="1" applyFill="1" applyBorder="1" applyProtection="1">
      <protection locked="0"/>
    </xf>
    <xf numFmtId="1" fontId="6" fillId="6" borderId="22" xfId="0" applyNumberFormat="1" applyFont="1" applyFill="1" applyBorder="1" applyProtection="1">
      <protection locked="0"/>
    </xf>
    <xf numFmtId="1" fontId="6" fillId="6" borderId="7" xfId="0" applyNumberFormat="1" applyFont="1" applyFill="1" applyBorder="1" applyProtection="1">
      <protection locked="0"/>
    </xf>
    <xf numFmtId="1" fontId="6" fillId="6" borderId="23" xfId="0" applyNumberFormat="1" applyFont="1" applyFill="1" applyBorder="1" applyProtection="1">
      <protection locked="0"/>
    </xf>
    <xf numFmtId="1" fontId="6" fillId="6" borderId="24" xfId="0" applyNumberFormat="1" applyFont="1" applyFill="1" applyBorder="1" applyProtection="1">
      <protection locked="0"/>
    </xf>
    <xf numFmtId="1" fontId="6" fillId="6" borderId="18" xfId="0" applyNumberFormat="1" applyFont="1" applyFill="1" applyBorder="1" applyProtection="1">
      <protection locked="0"/>
    </xf>
    <xf numFmtId="1" fontId="12" fillId="5" borderId="0" xfId="0" applyNumberFormat="1" applyFont="1" applyFill="1" applyAlignment="1">
      <alignment vertical="center" wrapText="1"/>
    </xf>
    <xf numFmtId="1" fontId="3" fillId="3" borderId="0" xfId="0" applyNumberFormat="1" applyFont="1" applyFill="1"/>
    <xf numFmtId="1" fontId="3" fillId="4" borderId="0" xfId="0" applyNumberFormat="1" applyFont="1" applyFill="1"/>
    <xf numFmtId="1" fontId="6" fillId="0" borderId="25" xfId="0" applyNumberFormat="1" applyFont="1" applyBorder="1" applyAlignment="1">
      <alignment vertical="center" wrapText="1"/>
    </xf>
    <xf numFmtId="1" fontId="6" fillId="0" borderId="26" xfId="0" applyNumberFormat="1" applyFont="1" applyBorder="1" applyAlignment="1">
      <alignment vertical="center" wrapText="1"/>
    </xf>
    <xf numFmtId="1" fontId="6" fillId="0" borderId="27" xfId="0" applyNumberFormat="1" applyFont="1" applyBorder="1" applyAlignment="1">
      <alignment vertical="center" wrapText="1"/>
    </xf>
    <xf numFmtId="1" fontId="6" fillId="0" borderId="28" xfId="0" applyNumberFormat="1" applyFont="1" applyBorder="1"/>
    <xf numFmtId="1" fontId="6" fillId="6" borderId="26" xfId="0" applyNumberFormat="1" applyFont="1" applyFill="1" applyBorder="1" applyProtection="1">
      <protection locked="0"/>
    </xf>
    <xf numFmtId="1" fontId="6" fillId="6" borderId="28" xfId="0" applyNumberFormat="1" applyFont="1" applyFill="1" applyBorder="1" applyProtection="1">
      <protection locked="0"/>
    </xf>
    <xf numFmtId="1" fontId="6" fillId="6" borderId="29" xfId="0" applyNumberFormat="1" applyFont="1" applyFill="1" applyBorder="1" applyProtection="1">
      <protection locked="0"/>
    </xf>
    <xf numFmtId="1" fontId="6" fillId="6" borderId="30" xfId="0" applyNumberFormat="1" applyFont="1" applyFill="1" applyBorder="1" applyProtection="1">
      <protection locked="0"/>
    </xf>
    <xf numFmtId="1" fontId="6" fillId="6" borderId="31" xfId="0" applyNumberFormat="1" applyFont="1" applyFill="1" applyBorder="1" applyProtection="1">
      <protection locked="0"/>
    </xf>
    <xf numFmtId="1" fontId="6" fillId="6" borderId="32" xfId="0" applyNumberFormat="1" applyFont="1" applyFill="1" applyBorder="1" applyProtection="1">
      <protection locked="0"/>
    </xf>
    <xf numFmtId="1" fontId="6" fillId="6" borderId="27" xfId="0" applyNumberFormat="1" applyFont="1" applyFill="1" applyBorder="1" applyProtection="1">
      <protection locked="0"/>
    </xf>
    <xf numFmtId="1" fontId="6" fillId="0" borderId="33" xfId="0" applyNumberFormat="1" applyFont="1" applyBorder="1" applyAlignment="1">
      <alignment vertical="center" wrapText="1"/>
    </xf>
    <xf numFmtId="1" fontId="6" fillId="0" borderId="34" xfId="0" applyNumberFormat="1" applyFont="1" applyBorder="1" applyAlignment="1">
      <alignment vertical="center" wrapText="1"/>
    </xf>
    <xf numFmtId="1" fontId="6" fillId="0" borderId="35" xfId="0" applyNumberFormat="1" applyFont="1" applyBorder="1" applyAlignment="1">
      <alignment vertical="center" wrapText="1"/>
    </xf>
    <xf numFmtId="1" fontId="6" fillId="0" borderId="36" xfId="0" applyNumberFormat="1" applyFont="1" applyBorder="1"/>
    <xf numFmtId="1" fontId="6" fillId="7" borderId="34" xfId="0" applyNumberFormat="1" applyFont="1" applyFill="1" applyBorder="1"/>
    <xf numFmtId="1" fontId="6" fillId="7" borderId="36" xfId="0" applyNumberFormat="1" applyFont="1" applyFill="1" applyBorder="1"/>
    <xf numFmtId="1" fontId="6" fillId="7" borderId="37" xfId="0" applyNumberFormat="1" applyFont="1" applyFill="1" applyBorder="1"/>
    <xf numFmtId="1" fontId="6" fillId="6" borderId="34" xfId="0" applyNumberFormat="1" applyFont="1" applyFill="1" applyBorder="1" applyProtection="1">
      <protection locked="0"/>
    </xf>
    <xf numFmtId="1" fontId="6" fillId="6" borderId="37" xfId="0" applyNumberFormat="1" applyFont="1" applyFill="1" applyBorder="1" applyProtection="1">
      <protection locked="0"/>
    </xf>
    <xf numFmtId="1" fontId="6" fillId="6" borderId="38" xfId="0" applyNumberFormat="1" applyFont="1" applyFill="1" applyBorder="1" applyProtection="1">
      <protection locked="0"/>
    </xf>
    <xf numFmtId="1" fontId="6" fillId="6" borderId="39" xfId="0" applyNumberFormat="1" applyFont="1" applyFill="1" applyBorder="1" applyProtection="1">
      <protection locked="0"/>
    </xf>
    <xf numFmtId="1" fontId="6" fillId="6" borderId="40" xfId="0" applyNumberFormat="1" applyFont="1" applyFill="1" applyBorder="1" applyProtection="1">
      <protection locked="0"/>
    </xf>
    <xf numFmtId="1" fontId="6" fillId="6" borderId="35" xfId="0" applyNumberFormat="1" applyFont="1" applyFill="1" applyBorder="1" applyProtection="1">
      <protection locked="0"/>
    </xf>
    <xf numFmtId="1" fontId="6" fillId="6" borderId="36" xfId="0" applyNumberFormat="1" applyFont="1" applyFill="1" applyBorder="1" applyProtection="1">
      <protection locked="0"/>
    </xf>
    <xf numFmtId="1" fontId="6" fillId="2" borderId="33" xfId="0" applyNumberFormat="1" applyFont="1" applyFill="1" applyBorder="1" applyAlignment="1">
      <alignment vertical="center" wrapText="1"/>
    </xf>
    <xf numFmtId="1" fontId="6" fillId="2" borderId="34" xfId="0" applyNumberFormat="1" applyFont="1" applyFill="1" applyBorder="1" applyAlignment="1">
      <alignment vertical="center" wrapText="1"/>
    </xf>
    <xf numFmtId="1" fontId="6" fillId="2" borderId="41" xfId="0" applyNumberFormat="1" applyFont="1" applyFill="1" applyBorder="1" applyAlignment="1">
      <alignment vertical="center" wrapText="1"/>
    </xf>
    <xf numFmtId="1" fontId="6" fillId="0" borderId="42" xfId="0" applyNumberFormat="1" applyFont="1" applyBorder="1"/>
    <xf numFmtId="1" fontId="6" fillId="2" borderId="43" xfId="0" applyNumberFormat="1" applyFont="1" applyFill="1" applyBorder="1" applyAlignment="1">
      <alignment vertical="center" wrapText="1"/>
    </xf>
    <xf numFmtId="1" fontId="6" fillId="6" borderId="44" xfId="0" applyNumberFormat="1" applyFont="1" applyFill="1" applyBorder="1" applyProtection="1">
      <protection locked="0"/>
    </xf>
    <xf numFmtId="1" fontId="6" fillId="6" borderId="42" xfId="0" applyNumberFormat="1" applyFont="1" applyFill="1" applyBorder="1" applyProtection="1">
      <protection locked="0"/>
    </xf>
    <xf numFmtId="1" fontId="6" fillId="6" borderId="45" xfId="0" applyNumberFormat="1" applyFont="1" applyFill="1" applyBorder="1" applyProtection="1">
      <protection locked="0"/>
    </xf>
    <xf numFmtId="1" fontId="6" fillId="6" borderId="46" xfId="0" applyNumberFormat="1" applyFont="1" applyFill="1" applyBorder="1" applyProtection="1">
      <protection locked="0"/>
    </xf>
    <xf numFmtId="1" fontId="6" fillId="6" borderId="47" xfId="0" applyNumberFormat="1" applyFont="1" applyFill="1" applyBorder="1" applyProtection="1">
      <protection locked="0"/>
    </xf>
    <xf numFmtId="1" fontId="6" fillId="6" borderId="48" xfId="0" applyNumberFormat="1" applyFont="1" applyFill="1" applyBorder="1" applyProtection="1">
      <protection locked="0"/>
    </xf>
    <xf numFmtId="1" fontId="6" fillId="6" borderId="41" xfId="0" applyNumberFormat="1" applyFont="1" applyFill="1" applyBorder="1" applyProtection="1">
      <protection locked="0"/>
    </xf>
    <xf numFmtId="1" fontId="10" fillId="0" borderId="33" xfId="0" applyNumberFormat="1" applyFont="1" applyBorder="1" applyAlignment="1">
      <alignment vertical="center" wrapText="1"/>
    </xf>
    <xf numFmtId="1" fontId="6" fillId="2" borderId="44" xfId="0" applyNumberFormat="1" applyFont="1" applyFill="1" applyBorder="1" applyAlignment="1">
      <alignment vertical="center" wrapText="1"/>
    </xf>
    <xf numFmtId="1" fontId="6" fillId="6" borderId="12" xfId="0" applyNumberFormat="1" applyFont="1" applyFill="1" applyBorder="1" applyProtection="1">
      <protection locked="0"/>
    </xf>
    <xf numFmtId="1" fontId="6" fillId="6" borderId="49" xfId="0" applyNumberFormat="1" applyFont="1" applyFill="1" applyBorder="1" applyProtection="1">
      <protection locked="0"/>
    </xf>
    <xf numFmtId="1" fontId="6" fillId="2" borderId="35" xfId="0" applyNumberFormat="1" applyFont="1" applyFill="1" applyBorder="1" applyAlignment="1">
      <alignment vertical="center" wrapText="1"/>
    </xf>
    <xf numFmtId="1" fontId="6" fillId="0" borderId="12" xfId="0" applyNumberFormat="1" applyFont="1" applyBorder="1"/>
    <xf numFmtId="1" fontId="6" fillId="6" borderId="43" xfId="0" applyNumberFormat="1" applyFont="1" applyFill="1" applyBorder="1" applyProtection="1">
      <protection locked="0"/>
    </xf>
    <xf numFmtId="1" fontId="6" fillId="2" borderId="50" xfId="0" applyNumberFormat="1" applyFont="1" applyFill="1" applyBorder="1" applyAlignment="1">
      <alignment vertical="center" wrapText="1"/>
    </xf>
    <xf numFmtId="1" fontId="6" fillId="2" borderId="20" xfId="0" applyNumberFormat="1" applyFont="1" applyFill="1" applyBorder="1" applyAlignment="1">
      <alignment vertical="center" wrapText="1"/>
    </xf>
    <xf numFmtId="1" fontId="6" fillId="0" borderId="51" xfId="0" applyNumberFormat="1" applyFont="1" applyBorder="1"/>
    <xf numFmtId="1" fontId="6" fillId="7" borderId="50" xfId="0" applyNumberFormat="1" applyFont="1" applyFill="1" applyBorder="1"/>
    <xf numFmtId="1" fontId="6" fillId="7" borderId="52" xfId="0" applyNumberFormat="1" applyFont="1" applyFill="1" applyBorder="1"/>
    <xf numFmtId="1" fontId="6" fillId="7" borderId="53" xfId="0" applyNumberFormat="1" applyFont="1" applyFill="1" applyBorder="1"/>
    <xf numFmtId="1" fontId="6" fillId="7" borderId="54" xfId="0" applyNumberFormat="1" applyFont="1" applyFill="1" applyBorder="1"/>
    <xf numFmtId="1" fontId="6" fillId="6" borderId="53" xfId="0" applyNumberFormat="1" applyFont="1" applyFill="1" applyBorder="1" applyProtection="1">
      <protection locked="0"/>
    </xf>
    <xf numFmtId="1" fontId="6" fillId="6" borderId="54" xfId="0" applyNumberFormat="1" applyFont="1" applyFill="1" applyBorder="1" applyProtection="1">
      <protection locked="0"/>
    </xf>
    <xf numFmtId="1" fontId="6" fillId="6" borderId="55" xfId="0" applyNumberFormat="1" applyFont="1" applyFill="1" applyBorder="1" applyProtection="1">
      <protection locked="0"/>
    </xf>
    <xf numFmtId="1" fontId="6" fillId="6" borderId="56" xfId="0" applyNumberFormat="1" applyFont="1" applyFill="1" applyBorder="1" applyProtection="1">
      <protection locked="0"/>
    </xf>
    <xf numFmtId="1" fontId="6" fillId="6" borderId="19" xfId="0" applyNumberFormat="1" applyFont="1" applyFill="1" applyBorder="1" applyProtection="1">
      <protection locked="0"/>
    </xf>
    <xf numFmtId="1" fontId="6" fillId="6" borderId="20" xfId="0" applyNumberFormat="1" applyFont="1" applyFill="1" applyBorder="1" applyProtection="1">
      <protection locked="0"/>
    </xf>
    <xf numFmtId="1" fontId="6" fillId="6" borderId="51" xfId="0" applyNumberFormat="1" applyFont="1" applyFill="1" applyBorder="1" applyProtection="1">
      <protection locked="0"/>
    </xf>
    <xf numFmtId="1" fontId="6" fillId="6" borderId="57" xfId="0" applyNumberFormat="1" applyFont="1" applyFill="1" applyBorder="1" applyProtection="1">
      <protection locked="0"/>
    </xf>
    <xf numFmtId="1" fontId="6" fillId="2" borderId="58" xfId="0" applyNumberFormat="1" applyFont="1" applyFill="1" applyBorder="1" applyAlignment="1">
      <alignment vertical="center" wrapText="1"/>
    </xf>
    <xf numFmtId="1" fontId="6" fillId="0" borderId="22" xfId="0" applyNumberFormat="1" applyFont="1" applyBorder="1"/>
    <xf numFmtId="1" fontId="6" fillId="0" borderId="7" xfId="0" applyNumberFormat="1" applyFont="1" applyBorder="1"/>
    <xf numFmtId="1" fontId="6" fillId="0" borderId="23" xfId="0" applyNumberFormat="1" applyFont="1" applyBorder="1"/>
    <xf numFmtId="1" fontId="6" fillId="0" borderId="24" xfId="0" applyNumberFormat="1" applyFont="1" applyBorder="1"/>
    <xf numFmtId="1" fontId="6" fillId="0" borderId="59" xfId="0" applyNumberFormat="1" applyFont="1" applyBorder="1" applyAlignment="1">
      <alignment vertical="center" wrapText="1"/>
    </xf>
    <xf numFmtId="1" fontId="6" fillId="0" borderId="6" xfId="0" applyNumberFormat="1" applyFont="1" applyBorder="1"/>
    <xf numFmtId="1" fontId="6" fillId="6" borderId="3" xfId="0" applyNumberFormat="1" applyFont="1" applyFill="1" applyBorder="1" applyProtection="1">
      <protection locked="0"/>
    </xf>
    <xf numFmtId="1" fontId="6" fillId="6" borderId="33" xfId="0" applyNumberFormat="1" applyFont="1" applyFill="1" applyBorder="1" applyProtection="1">
      <protection locked="0"/>
    </xf>
    <xf numFmtId="1" fontId="6" fillId="0" borderId="49" xfId="0" applyNumberFormat="1" applyFont="1" applyBorder="1" applyAlignment="1">
      <alignment vertical="center" wrapText="1"/>
    </xf>
    <xf numFmtId="1" fontId="6" fillId="2" borderId="60" xfId="0" applyNumberFormat="1" applyFont="1" applyFill="1" applyBorder="1" applyAlignment="1">
      <alignment vertical="center" wrapText="1"/>
    </xf>
    <xf numFmtId="1" fontId="6" fillId="6" borderId="61" xfId="0" applyNumberFormat="1" applyFont="1" applyFill="1" applyBorder="1" applyProtection="1">
      <protection locked="0"/>
    </xf>
    <xf numFmtId="1" fontId="6" fillId="6" borderId="11" xfId="0" applyNumberFormat="1" applyFont="1" applyFill="1" applyBorder="1" applyProtection="1">
      <protection locked="0"/>
    </xf>
    <xf numFmtId="1" fontId="6" fillId="6" borderId="62" xfId="0" applyNumberFormat="1" applyFont="1" applyFill="1" applyBorder="1" applyProtection="1">
      <protection locked="0"/>
    </xf>
    <xf numFmtId="1" fontId="6" fillId="6" borderId="63" xfId="0" applyNumberFormat="1" applyFont="1" applyFill="1" applyBorder="1" applyProtection="1">
      <protection locked="0"/>
    </xf>
    <xf numFmtId="1" fontId="6" fillId="6" borderId="60" xfId="0" applyNumberFormat="1" applyFont="1" applyFill="1" applyBorder="1" applyProtection="1">
      <protection locked="0"/>
    </xf>
    <xf numFmtId="1" fontId="6" fillId="6" borderId="10" xfId="0" applyNumberFormat="1" applyFont="1" applyFill="1" applyBorder="1" applyProtection="1">
      <protection locked="0"/>
    </xf>
    <xf numFmtId="1" fontId="6" fillId="0" borderId="37" xfId="0" applyNumberFormat="1" applyFont="1" applyBorder="1" applyAlignment="1">
      <alignment vertical="center" wrapText="1"/>
    </xf>
    <xf numFmtId="1" fontId="6" fillId="0" borderId="57" xfId="0" applyNumberFormat="1" applyFont="1" applyBorder="1" applyAlignment="1">
      <alignment vertical="center" wrapText="1"/>
    </xf>
    <xf numFmtId="1" fontId="6" fillId="0" borderId="52" xfId="0" applyNumberFormat="1" applyFont="1" applyBorder="1"/>
    <xf numFmtId="1" fontId="6" fillId="6" borderId="52" xfId="0" applyNumberFormat="1" applyFont="1" applyFill="1" applyBorder="1" applyProtection="1">
      <protection locked="0"/>
    </xf>
    <xf numFmtId="1" fontId="9" fillId="0" borderId="0" xfId="0" applyNumberFormat="1" applyFont="1"/>
    <xf numFmtId="1" fontId="8" fillId="5" borderId="0" xfId="0" applyNumberFormat="1" applyFont="1" applyFill="1"/>
    <xf numFmtId="1" fontId="13" fillId="5" borderId="0" xfId="0" applyNumberFormat="1" applyFont="1" applyFill="1"/>
    <xf numFmtId="1" fontId="10" fillId="0" borderId="17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right" vertical="center"/>
    </xf>
    <xf numFmtId="1" fontId="6" fillId="6" borderId="17" xfId="0" applyNumberFormat="1" applyFont="1" applyFill="1" applyBorder="1" applyAlignment="1" applyProtection="1">
      <alignment horizontal="right"/>
      <protection locked="0"/>
    </xf>
    <xf numFmtId="1" fontId="6" fillId="6" borderId="22" xfId="0" applyNumberFormat="1" applyFont="1" applyFill="1" applyBorder="1" applyAlignment="1" applyProtection="1">
      <alignment horizontal="right"/>
      <protection locked="0"/>
    </xf>
    <xf numFmtId="1" fontId="6" fillId="6" borderId="13" xfId="0" applyNumberFormat="1" applyFont="1" applyFill="1" applyBorder="1" applyAlignment="1" applyProtection="1">
      <alignment horizontal="right"/>
      <protection locked="0"/>
    </xf>
    <xf numFmtId="1" fontId="6" fillId="6" borderId="24" xfId="0" applyNumberFormat="1" applyFont="1" applyFill="1" applyBorder="1" applyAlignment="1" applyProtection="1">
      <alignment horizontal="right"/>
      <protection locked="0"/>
    </xf>
    <xf numFmtId="1" fontId="6" fillId="6" borderId="9" xfId="0" applyNumberFormat="1" applyFont="1" applyFill="1" applyBorder="1" applyAlignment="1" applyProtection="1">
      <alignment horizontal="right"/>
      <protection locked="0"/>
    </xf>
    <xf numFmtId="1" fontId="6" fillId="6" borderId="68" xfId="0" applyNumberFormat="1" applyFont="1" applyFill="1" applyBorder="1" applyAlignment="1" applyProtection="1">
      <alignment horizontal="right"/>
      <protection locked="0"/>
    </xf>
    <xf numFmtId="1" fontId="12" fillId="5" borderId="0" xfId="0" applyNumberFormat="1" applyFont="1" applyFill="1" applyAlignment="1">
      <alignment vertical="center"/>
    </xf>
    <xf numFmtId="1" fontId="6" fillId="0" borderId="59" xfId="0" applyNumberFormat="1" applyFont="1" applyBorder="1" applyAlignment="1">
      <alignment horizontal="right" vertical="center"/>
    </xf>
    <xf numFmtId="1" fontId="6" fillId="6" borderId="26" xfId="0" applyNumberFormat="1" applyFont="1" applyFill="1" applyBorder="1" applyAlignment="1" applyProtection="1">
      <alignment horizontal="right"/>
      <protection locked="0"/>
    </xf>
    <xf numFmtId="1" fontId="6" fillId="6" borderId="29" xfId="0" applyNumberFormat="1" applyFont="1" applyFill="1" applyBorder="1" applyAlignment="1" applyProtection="1">
      <alignment horizontal="right"/>
      <protection locked="0"/>
    </xf>
    <xf numFmtId="1" fontId="6" fillId="6" borderId="28" xfId="0" applyNumberFormat="1" applyFont="1" applyFill="1" applyBorder="1" applyAlignment="1" applyProtection="1">
      <alignment horizontal="right"/>
      <protection locked="0"/>
    </xf>
    <xf numFmtId="1" fontId="6" fillId="6" borderId="32" xfId="0" applyNumberFormat="1" applyFont="1" applyFill="1" applyBorder="1" applyAlignment="1" applyProtection="1">
      <alignment horizontal="right"/>
      <protection locked="0"/>
    </xf>
    <xf numFmtId="1" fontId="6" fillId="6" borderId="71" xfId="0" applyNumberFormat="1" applyFont="1" applyFill="1" applyBorder="1" applyAlignment="1" applyProtection="1">
      <alignment horizontal="right"/>
      <protection locked="0"/>
    </xf>
    <xf numFmtId="1" fontId="6" fillId="6" borderId="72" xfId="0" applyNumberFormat="1" applyFont="1" applyFill="1" applyBorder="1" applyAlignment="1" applyProtection="1">
      <alignment horizontal="right"/>
      <protection locked="0"/>
    </xf>
    <xf numFmtId="1" fontId="6" fillId="0" borderId="33" xfId="0" applyNumberFormat="1" applyFont="1" applyBorder="1" applyAlignment="1">
      <alignment horizontal="right" vertical="center"/>
    </xf>
    <xf numFmtId="1" fontId="6" fillId="6" borderId="34" xfId="0" applyNumberFormat="1" applyFont="1" applyFill="1" applyBorder="1" applyAlignment="1" applyProtection="1">
      <alignment horizontal="right"/>
      <protection locked="0"/>
    </xf>
    <xf numFmtId="1" fontId="6" fillId="6" borderId="37" xfId="0" applyNumberFormat="1" applyFont="1" applyFill="1" applyBorder="1" applyAlignment="1" applyProtection="1">
      <alignment horizontal="right"/>
      <protection locked="0"/>
    </xf>
    <xf numFmtId="1" fontId="6" fillId="6" borderId="36" xfId="0" applyNumberFormat="1" applyFont="1" applyFill="1" applyBorder="1" applyAlignment="1" applyProtection="1">
      <alignment horizontal="right"/>
      <protection locked="0"/>
    </xf>
    <xf numFmtId="1" fontId="6" fillId="6" borderId="40" xfId="0" applyNumberFormat="1" applyFont="1" applyFill="1" applyBorder="1" applyAlignment="1" applyProtection="1">
      <alignment horizontal="right"/>
      <protection locked="0"/>
    </xf>
    <xf numFmtId="1" fontId="6" fillId="6" borderId="73" xfId="0" applyNumberFormat="1" applyFont="1" applyFill="1" applyBorder="1" applyAlignment="1" applyProtection="1">
      <alignment horizontal="right"/>
      <protection locked="0"/>
    </xf>
    <xf numFmtId="1" fontId="6" fillId="6" borderId="74" xfId="0" applyNumberFormat="1" applyFont="1" applyFill="1" applyBorder="1" applyAlignment="1" applyProtection="1">
      <alignment horizontal="right"/>
      <protection locked="0"/>
    </xf>
    <xf numFmtId="1" fontId="6" fillId="0" borderId="25" xfId="0" applyNumberFormat="1" applyFont="1" applyBorder="1" applyAlignment="1">
      <alignment horizontal="right" vertical="center"/>
    </xf>
    <xf numFmtId="1" fontId="6" fillId="6" borderId="35" xfId="0" applyNumberFormat="1" applyFont="1" applyFill="1" applyBorder="1" applyAlignment="1" applyProtection="1">
      <alignment horizontal="right"/>
      <protection locked="0"/>
    </xf>
    <xf numFmtId="1" fontId="6" fillId="6" borderId="39" xfId="0" applyNumberFormat="1" applyFont="1" applyFill="1" applyBorder="1" applyAlignment="1" applyProtection="1">
      <alignment horizontal="right"/>
      <protection locked="0"/>
    </xf>
    <xf numFmtId="1" fontId="6" fillId="0" borderId="28" xfId="0" applyNumberFormat="1" applyFont="1" applyBorder="1" applyAlignment="1">
      <alignment horizontal="right" vertical="center"/>
    </xf>
    <xf numFmtId="1" fontId="6" fillId="0" borderId="36" xfId="0" applyNumberFormat="1" applyFont="1" applyBorder="1" applyAlignment="1">
      <alignment horizontal="right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right" vertical="center"/>
    </xf>
    <xf numFmtId="1" fontId="6" fillId="6" borderId="53" xfId="0" applyNumberFormat="1" applyFont="1" applyFill="1" applyBorder="1" applyAlignment="1" applyProtection="1">
      <alignment horizontal="right"/>
      <protection locked="0"/>
    </xf>
    <xf numFmtId="1" fontId="6" fillId="6" borderId="54" xfId="0" applyNumberFormat="1" applyFont="1" applyFill="1" applyBorder="1" applyAlignment="1" applyProtection="1">
      <alignment horizontal="right"/>
      <protection locked="0"/>
    </xf>
    <xf numFmtId="1" fontId="6" fillId="6" borderId="52" xfId="0" applyNumberFormat="1" applyFont="1" applyFill="1" applyBorder="1" applyAlignment="1" applyProtection="1">
      <alignment horizontal="right"/>
      <protection locked="0"/>
    </xf>
    <xf numFmtId="1" fontId="6" fillId="6" borderId="19" xfId="0" applyNumberFormat="1" applyFont="1" applyFill="1" applyBorder="1" applyAlignment="1" applyProtection="1">
      <alignment horizontal="right"/>
      <protection locked="0"/>
    </xf>
    <xf numFmtId="1" fontId="6" fillId="6" borderId="75" xfId="0" applyNumberFormat="1" applyFont="1" applyFill="1" applyBorder="1" applyAlignment="1" applyProtection="1">
      <alignment horizontal="right"/>
      <protection locked="0"/>
    </xf>
    <xf numFmtId="1" fontId="6" fillId="6" borderId="67" xfId="0" applyNumberFormat="1" applyFont="1" applyFill="1" applyBorder="1" applyAlignment="1" applyProtection="1">
      <alignment horizontal="right"/>
      <protection locked="0"/>
    </xf>
    <xf numFmtId="1" fontId="6" fillId="0" borderId="33" xfId="0" applyNumberFormat="1" applyFont="1" applyBorder="1" applyAlignment="1">
      <alignment horizontal="right"/>
    </xf>
    <xf numFmtId="1" fontId="6" fillId="0" borderId="16" xfId="0" applyNumberFormat="1" applyFont="1" applyBorder="1" applyAlignment="1">
      <alignment horizontal="right"/>
    </xf>
    <xf numFmtId="1" fontId="6" fillId="6" borderId="56" xfId="0" applyNumberFormat="1" applyFont="1" applyFill="1" applyBorder="1" applyAlignment="1" applyProtection="1">
      <alignment horizontal="right"/>
      <protection locked="0"/>
    </xf>
    <xf numFmtId="1" fontId="6" fillId="6" borderId="80" xfId="0" applyNumberFormat="1" applyFont="1" applyFill="1" applyBorder="1" applyAlignment="1" applyProtection="1">
      <alignment horizontal="right"/>
      <protection locked="0"/>
    </xf>
    <xf numFmtId="1" fontId="6" fillId="6" borderId="81" xfId="0" applyNumberFormat="1" applyFont="1" applyFill="1" applyBorder="1" applyAlignment="1" applyProtection="1">
      <alignment horizontal="right"/>
      <protection locked="0"/>
    </xf>
    <xf numFmtId="1" fontId="6" fillId="6" borderId="51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Alignment="1">
      <alignment horizontal="left" vertic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83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left"/>
    </xf>
    <xf numFmtId="1" fontId="6" fillId="0" borderId="26" xfId="0" applyNumberFormat="1" applyFont="1" applyBorder="1" applyAlignment="1">
      <alignment horizontal="right"/>
    </xf>
    <xf numFmtId="1" fontId="6" fillId="0" borderId="27" xfId="0" applyNumberFormat="1" applyFont="1" applyBorder="1" applyAlignment="1">
      <alignment horizontal="right"/>
    </xf>
    <xf numFmtId="1" fontId="6" fillId="0" borderId="84" xfId="0" applyNumberFormat="1" applyFont="1" applyBorder="1" applyAlignment="1">
      <alignment horizontal="right"/>
    </xf>
    <xf numFmtId="1" fontId="6" fillId="6" borderId="85" xfId="0" applyNumberFormat="1" applyFont="1" applyFill="1" applyBorder="1" applyProtection="1">
      <protection locked="0"/>
    </xf>
    <xf numFmtId="1" fontId="6" fillId="6" borderId="84" xfId="0" applyNumberFormat="1" applyFont="1" applyFill="1" applyBorder="1" applyProtection="1">
      <protection locked="0"/>
    </xf>
    <xf numFmtId="1" fontId="6" fillId="6" borderId="25" xfId="0" applyNumberFormat="1" applyFont="1" applyFill="1" applyBorder="1" applyAlignment="1" applyProtection="1">
      <alignment wrapText="1"/>
      <protection locked="0"/>
    </xf>
    <xf numFmtId="1" fontId="6" fillId="6" borderId="34" xfId="0" applyNumberFormat="1" applyFont="1" applyFill="1" applyBorder="1" applyAlignment="1" applyProtection="1">
      <alignment wrapText="1"/>
      <protection locked="0"/>
    </xf>
    <xf numFmtId="1" fontId="6" fillId="6" borderId="35" xfId="0" applyNumberFormat="1" applyFont="1" applyFill="1" applyBorder="1" applyAlignment="1" applyProtection="1">
      <alignment wrapText="1"/>
      <protection locked="0"/>
    </xf>
    <xf numFmtId="1" fontId="6" fillId="6" borderId="36" xfId="0" applyNumberFormat="1" applyFont="1" applyFill="1" applyBorder="1" applyAlignment="1" applyProtection="1">
      <alignment wrapText="1"/>
      <protection locked="0"/>
    </xf>
    <xf numFmtId="1" fontId="6" fillId="6" borderId="28" xfId="0" applyNumberFormat="1" applyFont="1" applyFill="1" applyBorder="1" applyAlignment="1" applyProtection="1">
      <alignment wrapText="1"/>
      <protection locked="0"/>
    </xf>
    <xf numFmtId="1" fontId="6" fillId="0" borderId="33" xfId="0" applyNumberFormat="1" applyFont="1" applyBorder="1" applyAlignment="1">
      <alignment horizontal="left"/>
    </xf>
    <xf numFmtId="1" fontId="6" fillId="0" borderId="34" xfId="0" applyNumberFormat="1" applyFont="1" applyBorder="1" applyAlignment="1">
      <alignment horizontal="right"/>
    </xf>
    <xf numFmtId="1" fontId="6" fillId="0" borderId="35" xfId="0" applyNumberFormat="1" applyFont="1" applyBorder="1" applyAlignment="1">
      <alignment horizontal="right"/>
    </xf>
    <xf numFmtId="1" fontId="6" fillId="0" borderId="77" xfId="0" applyNumberFormat="1" applyFont="1" applyBorder="1" applyAlignment="1">
      <alignment horizontal="right"/>
    </xf>
    <xf numFmtId="1" fontId="6" fillId="6" borderId="86" xfId="0" applyNumberFormat="1" applyFont="1" applyFill="1" applyBorder="1" applyProtection="1">
      <protection locked="0"/>
    </xf>
    <xf numFmtId="1" fontId="6" fillId="6" borderId="77" xfId="0" applyNumberFormat="1" applyFont="1" applyFill="1" applyBorder="1" applyProtection="1">
      <protection locked="0"/>
    </xf>
    <xf numFmtId="1" fontId="6" fillId="6" borderId="33" xfId="0" applyNumberFormat="1" applyFont="1" applyFill="1" applyBorder="1" applyAlignment="1" applyProtection="1">
      <alignment wrapText="1"/>
      <protection locked="0"/>
    </xf>
    <xf numFmtId="1" fontId="6" fillId="0" borderId="50" xfId="0" applyNumberFormat="1" applyFont="1" applyBorder="1" applyAlignment="1">
      <alignment horizontal="right" vertical="center"/>
    </xf>
    <xf numFmtId="1" fontId="6" fillId="0" borderId="58" xfId="0" applyNumberFormat="1" applyFont="1" applyBorder="1" applyAlignment="1">
      <alignment horizontal="right" vertical="center"/>
    </xf>
    <xf numFmtId="1" fontId="6" fillId="0" borderId="79" xfId="0" applyNumberFormat="1" applyFont="1" applyBorder="1" applyAlignment="1">
      <alignment horizontal="right"/>
    </xf>
    <xf numFmtId="1" fontId="6" fillId="6" borderId="50" xfId="0" applyNumberFormat="1" applyFont="1" applyFill="1" applyBorder="1" applyProtection="1">
      <protection locked="0"/>
    </xf>
    <xf numFmtId="1" fontId="6" fillId="6" borderId="87" xfId="0" applyNumberFormat="1" applyFont="1" applyFill="1" applyBorder="1" applyProtection="1">
      <protection locked="0"/>
    </xf>
    <xf numFmtId="1" fontId="6" fillId="6" borderId="78" xfId="0" applyNumberFormat="1" applyFont="1" applyFill="1" applyBorder="1" applyProtection="1">
      <protection locked="0"/>
    </xf>
    <xf numFmtId="1" fontId="6" fillId="6" borderId="88" xfId="0" applyNumberFormat="1" applyFont="1" applyFill="1" applyBorder="1" applyProtection="1">
      <protection locked="0"/>
    </xf>
    <xf numFmtId="1" fontId="6" fillId="6" borderId="79" xfId="0" applyNumberFormat="1" applyFont="1" applyFill="1" applyBorder="1" applyProtection="1">
      <protection locked="0"/>
    </xf>
    <xf numFmtId="1" fontId="6" fillId="6" borderId="57" xfId="0" applyNumberFormat="1" applyFont="1" applyFill="1" applyBorder="1" applyAlignment="1" applyProtection="1">
      <alignment wrapText="1"/>
      <protection locked="0"/>
    </xf>
    <xf numFmtId="1" fontId="6" fillId="6" borderId="50" xfId="0" applyNumberFormat="1" applyFont="1" applyFill="1" applyBorder="1" applyAlignment="1" applyProtection="1">
      <alignment wrapText="1"/>
      <protection locked="0"/>
    </xf>
    <xf numFmtId="1" fontId="6" fillId="6" borderId="58" xfId="0" applyNumberFormat="1" applyFont="1" applyFill="1" applyBorder="1" applyAlignment="1" applyProtection="1">
      <alignment wrapText="1"/>
      <protection locked="0"/>
    </xf>
    <xf numFmtId="1" fontId="6" fillId="6" borderId="51" xfId="0" applyNumberFormat="1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Alignment="1">
      <alignment wrapText="1"/>
    </xf>
    <xf numFmtId="1" fontId="6" fillId="2" borderId="17" xfId="0" applyNumberFormat="1" applyFont="1" applyFill="1" applyBorder="1" applyAlignment="1">
      <alignment horizontal="right" wrapText="1"/>
    </xf>
    <xf numFmtId="1" fontId="6" fillId="2" borderId="18" xfId="0" applyNumberFormat="1" applyFont="1" applyFill="1" applyBorder="1" applyAlignment="1">
      <alignment horizontal="right" wrapText="1"/>
    </xf>
    <xf numFmtId="1" fontId="6" fillId="2" borderId="13" xfId="0" applyNumberFormat="1" applyFont="1" applyFill="1" applyBorder="1" applyAlignment="1">
      <alignment horizontal="right" wrapText="1"/>
    </xf>
    <xf numFmtId="1" fontId="6" fillId="0" borderId="50" xfId="0" applyNumberFormat="1" applyFont="1" applyBorder="1"/>
    <xf numFmtId="1" fontId="6" fillId="0" borderId="87" xfId="0" applyNumberFormat="1" applyFont="1" applyBorder="1"/>
    <xf numFmtId="1" fontId="6" fillId="0" borderId="78" xfId="0" applyNumberFormat="1" applyFont="1" applyBorder="1"/>
    <xf numFmtId="1" fontId="6" fillId="0" borderId="79" xfId="0" applyNumberFormat="1" applyFont="1" applyBorder="1"/>
    <xf numFmtId="1" fontId="6" fillId="0" borderId="88" xfId="0" applyNumberFormat="1" applyFont="1" applyBorder="1"/>
    <xf numFmtId="1" fontId="6" fillId="0" borderId="57" xfId="0" applyNumberFormat="1" applyFont="1" applyBorder="1" applyAlignment="1">
      <alignment wrapText="1"/>
    </xf>
    <xf numFmtId="1" fontId="6" fillId="0" borderId="50" xfId="0" applyNumberFormat="1" applyFont="1" applyBorder="1" applyAlignment="1">
      <alignment wrapText="1"/>
    </xf>
    <xf numFmtId="1" fontId="6" fillId="0" borderId="58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6" fillId="0" borderId="2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1" fontId="6" fillId="5" borderId="25" xfId="0" applyNumberFormat="1" applyFont="1" applyFill="1" applyBorder="1" applyProtection="1">
      <protection locked="0"/>
    </xf>
    <xf numFmtId="1" fontId="6" fillId="6" borderId="25" xfId="0" applyNumberFormat="1" applyFont="1" applyFill="1" applyBorder="1" applyProtection="1">
      <protection locked="0"/>
    </xf>
    <xf numFmtId="1" fontId="6" fillId="5" borderId="33" xfId="0" applyNumberFormat="1" applyFont="1" applyFill="1" applyBorder="1" applyProtection="1">
      <protection locked="0"/>
    </xf>
    <xf numFmtId="1" fontId="6" fillId="5" borderId="57" xfId="0" applyNumberFormat="1" applyFont="1" applyFill="1" applyBorder="1" applyProtection="1">
      <protection locked="0"/>
    </xf>
    <xf numFmtId="1" fontId="6" fillId="2" borderId="21" xfId="0" applyNumberFormat="1" applyFont="1" applyFill="1" applyBorder="1"/>
    <xf numFmtId="1" fontId="9" fillId="0" borderId="0" xfId="0" applyNumberFormat="1" applyFont="1" applyAlignment="1">
      <alignment horizontal="left"/>
    </xf>
    <xf numFmtId="1" fontId="6" fillId="2" borderId="0" xfId="0" applyNumberFormat="1" applyFont="1" applyFill="1" applyAlignment="1">
      <alignment horizontal="left" wrapText="1"/>
    </xf>
    <xf numFmtId="1" fontId="14" fillId="2" borderId="0" xfId="0" applyNumberFormat="1" applyFont="1" applyFill="1"/>
    <xf numFmtId="1" fontId="13" fillId="0" borderId="0" xfId="0" applyNumberFormat="1" applyFont="1"/>
    <xf numFmtId="1" fontId="6" fillId="0" borderId="7" xfId="0" applyNumberFormat="1" applyFont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1" fontId="6" fillId="0" borderId="69" xfId="0" applyNumberFormat="1" applyFont="1" applyBorder="1"/>
    <xf numFmtId="1" fontId="6" fillId="0" borderId="30" xfId="0" applyNumberFormat="1" applyFont="1" applyBorder="1"/>
    <xf numFmtId="1" fontId="6" fillId="0" borderId="38" xfId="0" applyNumberFormat="1" applyFont="1" applyBorder="1"/>
    <xf numFmtId="1" fontId="10" fillId="5" borderId="38" xfId="0" applyNumberFormat="1" applyFont="1" applyFill="1" applyBorder="1" applyAlignment="1">
      <alignment wrapText="1"/>
    </xf>
    <xf numFmtId="1" fontId="10" fillId="0" borderId="38" xfId="0" applyNumberFormat="1" applyFont="1" applyBorder="1" applyAlignment="1">
      <alignment wrapText="1"/>
    </xf>
    <xf numFmtId="1" fontId="10" fillId="0" borderId="38" xfId="0" applyNumberFormat="1" applyFont="1" applyBorder="1"/>
    <xf numFmtId="1" fontId="10" fillId="5" borderId="38" xfId="0" applyNumberFormat="1" applyFont="1" applyFill="1" applyBorder="1"/>
    <xf numFmtId="1" fontId="10" fillId="5" borderId="38" xfId="0" applyNumberFormat="1" applyFont="1" applyFill="1" applyBorder="1" applyAlignment="1">
      <alignment vertical="center" wrapText="1"/>
    </xf>
    <xf numFmtId="1" fontId="10" fillId="0" borderId="25" xfId="0" applyNumberFormat="1" applyFont="1" applyBorder="1"/>
    <xf numFmtId="1" fontId="10" fillId="0" borderId="33" xfId="0" applyNumberFormat="1" applyFont="1" applyBorder="1"/>
    <xf numFmtId="1" fontId="10" fillId="0" borderId="33" xfId="0" applyNumberFormat="1" applyFont="1" applyBorder="1" applyAlignment="1">
      <alignment wrapText="1"/>
    </xf>
    <xf numFmtId="1" fontId="10" fillId="5" borderId="57" xfId="0" applyNumberFormat="1" applyFont="1" applyFill="1" applyBorder="1"/>
    <xf numFmtId="1" fontId="6" fillId="0" borderId="7" xfId="0" applyNumberFormat="1" applyFont="1" applyBorder="1" applyAlignment="1">
      <alignment horizontal="left" vertical="center"/>
    </xf>
    <xf numFmtId="1" fontId="6" fillId="2" borderId="17" xfId="0" applyNumberFormat="1" applyFont="1" applyFill="1" applyBorder="1"/>
    <xf numFmtId="1" fontId="6" fillId="2" borderId="18" xfId="0" applyNumberFormat="1" applyFont="1" applyFill="1" applyBorder="1"/>
    <xf numFmtId="1" fontId="6" fillId="2" borderId="13" xfId="0" applyNumberFormat="1" applyFont="1" applyFill="1" applyBorder="1"/>
    <xf numFmtId="1" fontId="8" fillId="2" borderId="0" xfId="0" applyNumberFormat="1" applyFont="1" applyFill="1" applyAlignment="1">
      <alignment horizontal="left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 wrapText="1"/>
    </xf>
    <xf numFmtId="1" fontId="15" fillId="2" borderId="0" xfId="0" applyNumberFormat="1" applyFont="1" applyFill="1"/>
    <xf numFmtId="1" fontId="6" fillId="2" borderId="59" xfId="0" applyNumberFormat="1" applyFont="1" applyFill="1" applyBorder="1" applyAlignment="1">
      <alignment horizontal="left"/>
    </xf>
    <xf numFmtId="1" fontId="6" fillId="2" borderId="33" xfId="0" applyNumberFormat="1" applyFont="1" applyFill="1" applyBorder="1" applyAlignment="1">
      <alignment horizontal="left"/>
    </xf>
    <xf numFmtId="1" fontId="6" fillId="2" borderId="57" xfId="0" applyNumberFormat="1" applyFont="1" applyFill="1" applyBorder="1" applyAlignment="1">
      <alignment wrapText="1"/>
    </xf>
    <xf numFmtId="1" fontId="6" fillId="6" borderId="58" xfId="0" applyNumberFormat="1" applyFont="1" applyFill="1" applyBorder="1" applyProtection="1">
      <protection locked="0"/>
    </xf>
    <xf numFmtId="1" fontId="6" fillId="2" borderId="24" xfId="0" applyNumberFormat="1" applyFont="1" applyFill="1" applyBorder="1"/>
    <xf numFmtId="1" fontId="6" fillId="2" borderId="69" xfId="0" applyNumberFormat="1" applyFont="1" applyFill="1" applyBorder="1" applyAlignment="1">
      <alignment vertical="center" wrapText="1"/>
    </xf>
    <xf numFmtId="1" fontId="6" fillId="2" borderId="70" xfId="0" applyNumberFormat="1" applyFont="1" applyFill="1" applyBorder="1" applyAlignment="1">
      <alignment vertical="center" wrapText="1"/>
    </xf>
    <xf numFmtId="1" fontId="6" fillId="2" borderId="59" xfId="0" applyNumberFormat="1" applyFont="1" applyFill="1" applyBorder="1"/>
    <xf numFmtId="1" fontId="6" fillId="6" borderId="89" xfId="0" applyNumberFormat="1" applyFont="1" applyFill="1" applyBorder="1" applyProtection="1">
      <protection locked="0"/>
    </xf>
    <xf numFmtId="1" fontId="6" fillId="6" borderId="90" xfId="0" applyNumberFormat="1" applyFont="1" applyFill="1" applyBorder="1" applyProtection="1">
      <protection locked="0"/>
    </xf>
    <xf numFmtId="1" fontId="6" fillId="6" borderId="91" xfId="0" applyNumberFormat="1" applyFont="1" applyFill="1" applyBorder="1" applyProtection="1">
      <protection locked="0"/>
    </xf>
    <xf numFmtId="1" fontId="6" fillId="0" borderId="16" xfId="0" applyNumberFormat="1" applyFont="1" applyBorder="1"/>
    <xf numFmtId="1" fontId="4" fillId="2" borderId="0" xfId="0" applyNumberFormat="1" applyFont="1" applyFill="1" applyAlignment="1">
      <alignment horizontal="center" vertical="center" wrapText="1"/>
    </xf>
    <xf numFmtId="1" fontId="3" fillId="4" borderId="92" xfId="0" applyNumberFormat="1" applyFont="1" applyFill="1" applyBorder="1" applyProtection="1">
      <protection locked="0"/>
    </xf>
    <xf numFmtId="1" fontId="3" fillId="3" borderId="92" xfId="0" applyNumberFormat="1" applyFont="1" applyFill="1" applyBorder="1" applyProtection="1">
      <protection locked="0"/>
    </xf>
    <xf numFmtId="1" fontId="3" fillId="0" borderId="92" xfId="0" applyNumberFormat="1" applyFont="1" applyBorder="1"/>
    <xf numFmtId="1" fontId="10" fillId="2" borderId="69" xfId="0" applyNumberFormat="1" applyFont="1" applyFill="1" applyBorder="1" applyAlignment="1">
      <alignment vertical="center"/>
    </xf>
    <xf numFmtId="1" fontId="6" fillId="2" borderId="76" xfId="0" applyNumberFormat="1" applyFont="1" applyFill="1" applyBorder="1" applyAlignment="1">
      <alignment vertical="center"/>
    </xf>
    <xf numFmtId="1" fontId="6" fillId="2" borderId="70" xfId="0" applyNumberFormat="1" applyFont="1" applyFill="1" applyBorder="1" applyAlignment="1">
      <alignment vertical="center"/>
    </xf>
    <xf numFmtId="1" fontId="13" fillId="5" borderId="95" xfId="0" applyNumberFormat="1" applyFont="1" applyFill="1" applyBorder="1"/>
    <xf numFmtId="1" fontId="6" fillId="2" borderId="55" xfId="0" applyNumberFormat="1" applyFont="1" applyFill="1" applyBorder="1" applyAlignment="1">
      <alignment vertical="center"/>
    </xf>
    <xf numFmtId="1" fontId="6" fillId="2" borderId="93" xfId="0" applyNumberFormat="1" applyFont="1" applyFill="1" applyBorder="1" applyAlignment="1">
      <alignment vertical="center"/>
    </xf>
    <xf numFmtId="1" fontId="6" fillId="2" borderId="94" xfId="0" applyNumberFormat="1" applyFont="1" applyFill="1" applyBorder="1" applyAlignment="1">
      <alignment vertical="center"/>
    </xf>
    <xf numFmtId="1" fontId="6" fillId="2" borderId="16" xfId="0" applyNumberFormat="1" applyFont="1" applyFill="1" applyBorder="1"/>
    <xf numFmtId="1" fontId="7" fillId="5" borderId="0" xfId="0" applyNumberFormat="1" applyFont="1" applyFill="1"/>
    <xf numFmtId="1" fontId="6" fillId="5" borderId="0" xfId="0" applyNumberFormat="1" applyFont="1" applyFill="1"/>
    <xf numFmtId="1" fontId="14" fillId="0" borderId="0" xfId="0" applyNumberFormat="1" applyFont="1" applyProtection="1">
      <protection locked="0"/>
    </xf>
    <xf numFmtId="1" fontId="14" fillId="0" borderId="96" xfId="0" applyNumberFormat="1" applyFont="1" applyBorder="1" applyProtection="1">
      <protection locked="0"/>
    </xf>
    <xf numFmtId="1" fontId="14" fillId="0" borderId="97" xfId="0" applyNumberFormat="1" applyFont="1" applyBorder="1" applyAlignment="1">
      <alignment vertical="center"/>
    </xf>
    <xf numFmtId="1" fontId="13" fillId="0" borderId="96" xfId="0" applyNumberFormat="1" applyFont="1" applyBorder="1"/>
    <xf numFmtId="1" fontId="13" fillId="0" borderId="98" xfId="0" applyNumberFormat="1" applyFont="1" applyBorder="1"/>
    <xf numFmtId="1" fontId="13" fillId="0" borderId="99" xfId="0" applyNumberFormat="1" applyFont="1" applyBorder="1"/>
    <xf numFmtId="1" fontId="3" fillId="0" borderId="100" xfId="0" applyNumberFormat="1" applyFont="1" applyBorder="1"/>
    <xf numFmtId="1" fontId="6" fillId="2" borderId="21" xfId="0" applyNumberFormat="1" applyFont="1" applyFill="1" applyBorder="1" applyAlignment="1">
      <alignment horizontal="center" vertical="center" wrapText="1"/>
    </xf>
    <xf numFmtId="1" fontId="6" fillId="0" borderId="59" xfId="0" applyNumberFormat="1" applyFont="1" applyBorder="1" applyAlignment="1">
      <alignment horizontal="left" vertical="center" wrapText="1"/>
    </xf>
    <xf numFmtId="1" fontId="6" fillId="0" borderId="59" xfId="0" applyNumberFormat="1" applyFont="1" applyBorder="1"/>
    <xf numFmtId="1" fontId="6" fillId="6" borderId="59" xfId="0" applyNumberFormat="1" applyFont="1" applyFill="1" applyBorder="1" applyProtection="1">
      <protection locked="0"/>
    </xf>
    <xf numFmtId="1" fontId="6" fillId="6" borderId="70" xfId="0" applyNumberFormat="1" applyFont="1" applyFill="1" applyBorder="1" applyProtection="1">
      <protection locked="0"/>
    </xf>
    <xf numFmtId="1" fontId="6" fillId="6" borderId="102" xfId="0" applyNumberFormat="1" applyFont="1" applyFill="1" applyBorder="1" applyProtection="1">
      <protection locked="0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/>
    <xf numFmtId="1" fontId="6" fillId="6" borderId="103" xfId="0" applyNumberFormat="1" applyFont="1" applyFill="1" applyBorder="1" applyProtection="1">
      <protection locked="0"/>
    </xf>
    <xf numFmtId="1" fontId="6" fillId="0" borderId="57" xfId="0" applyNumberFormat="1" applyFont="1" applyBorder="1" applyAlignment="1">
      <alignment horizontal="left" vertical="center" wrapText="1"/>
    </xf>
    <xf numFmtId="1" fontId="6" fillId="0" borderId="57" xfId="0" applyNumberFormat="1" applyFont="1" applyBorder="1"/>
    <xf numFmtId="1" fontId="6" fillId="6" borderId="104" xfId="0" applyNumberFormat="1" applyFont="1" applyFill="1" applyBorder="1" applyProtection="1">
      <protection locked="0"/>
    </xf>
    <xf numFmtId="1" fontId="4" fillId="5" borderId="0" xfId="0" applyNumberFormat="1" applyFont="1" applyFill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left" vertical="center" wrapText="1"/>
    </xf>
    <xf numFmtId="1" fontId="16" fillId="2" borderId="0" xfId="0" applyNumberFormat="1" applyFont="1" applyFill="1"/>
    <xf numFmtId="1" fontId="7" fillId="0" borderId="0" xfId="0" applyNumberFormat="1" applyFont="1"/>
    <xf numFmtId="1" fontId="7" fillId="0" borderId="105" xfId="0" applyNumberFormat="1" applyFont="1" applyBorder="1"/>
    <xf numFmtId="1" fontId="7" fillId="0" borderId="99" xfId="0" applyNumberFormat="1" applyFont="1" applyBorder="1"/>
    <xf numFmtId="1" fontId="6" fillId="0" borderId="99" xfId="0" applyNumberFormat="1" applyFont="1" applyBorder="1"/>
    <xf numFmtId="1" fontId="6" fillId="0" borderId="105" xfId="0" applyNumberFormat="1" applyFont="1" applyBorder="1"/>
    <xf numFmtId="1" fontId="6" fillId="0" borderId="106" xfId="0" applyNumberFormat="1" applyFont="1" applyBorder="1"/>
    <xf numFmtId="1" fontId="3" fillId="5" borderId="107" xfId="0" applyNumberFormat="1" applyFont="1" applyFill="1" applyBorder="1"/>
    <xf numFmtId="1" fontId="6" fillId="0" borderId="12" xfId="0" applyNumberFormat="1" applyFont="1" applyBorder="1" applyAlignment="1">
      <alignment horizontal="center" vertical="center" wrapText="1"/>
    </xf>
    <xf numFmtId="1" fontId="6" fillId="0" borderId="82" xfId="0" applyNumberFormat="1" applyFont="1" applyBorder="1" applyAlignment="1">
      <alignment horizontal="center" vertical="center" wrapText="1"/>
    </xf>
    <xf numFmtId="1" fontId="6" fillId="0" borderId="108" xfId="0" applyNumberFormat="1" applyFont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left" wrapText="1"/>
    </xf>
    <xf numFmtId="1" fontId="6" fillId="0" borderId="13" xfId="0" applyNumberFormat="1" applyFont="1" applyBorder="1" applyAlignment="1">
      <alignment horizontal="right"/>
    </xf>
    <xf numFmtId="1" fontId="6" fillId="6" borderId="8" xfId="0" applyNumberFormat="1" applyFont="1" applyFill="1" applyBorder="1" applyProtection="1">
      <protection locked="0"/>
    </xf>
    <xf numFmtId="1" fontId="6" fillId="6" borderId="21" xfId="0" applyNumberFormat="1" applyFont="1" applyFill="1" applyBorder="1" applyProtection="1">
      <protection locked="0"/>
    </xf>
    <xf numFmtId="1" fontId="12" fillId="5" borderId="11" xfId="0" applyNumberFormat="1" applyFont="1" applyFill="1" applyBorder="1" applyAlignment="1">
      <alignment vertical="center"/>
    </xf>
    <xf numFmtId="1" fontId="6" fillId="2" borderId="55" xfId="0" applyNumberFormat="1" applyFont="1" applyFill="1" applyBorder="1" applyAlignment="1">
      <alignment horizontal="left" wrapText="1"/>
    </xf>
    <xf numFmtId="1" fontId="6" fillId="2" borderId="53" xfId="0" applyNumberFormat="1" applyFont="1" applyFill="1" applyBorder="1" applyAlignment="1">
      <alignment horizontal="right" wrapText="1"/>
    </xf>
    <xf numFmtId="1" fontId="6" fillId="2" borderId="20" xfId="0" applyNumberFormat="1" applyFont="1" applyFill="1" applyBorder="1" applyAlignment="1">
      <alignment horizontal="right" wrapText="1"/>
    </xf>
    <xf numFmtId="1" fontId="6" fillId="0" borderId="94" xfId="0" applyNumberFormat="1" applyFont="1" applyBorder="1" applyAlignment="1">
      <alignment horizontal="right"/>
    </xf>
    <xf numFmtId="1" fontId="6" fillId="6" borderId="94" xfId="0" applyNumberFormat="1" applyFont="1" applyFill="1" applyBorder="1" applyProtection="1">
      <protection locked="0"/>
    </xf>
    <xf numFmtId="1" fontId="6" fillId="6" borderId="93" xfId="0" applyNumberFormat="1" applyFont="1" applyFill="1" applyBorder="1" applyProtection="1">
      <protection locked="0"/>
    </xf>
    <xf numFmtId="1" fontId="6" fillId="6" borderId="16" xfId="0" applyNumberFormat="1" applyFont="1" applyFill="1" applyBorder="1" applyProtection="1">
      <protection locked="0"/>
    </xf>
    <xf numFmtId="1" fontId="6" fillId="2" borderId="30" xfId="0" applyNumberFormat="1" applyFont="1" applyFill="1" applyBorder="1" applyAlignment="1">
      <alignment horizontal="left" wrapText="1"/>
    </xf>
    <xf numFmtId="1" fontId="6" fillId="2" borderId="26" xfId="0" applyNumberFormat="1" applyFont="1" applyFill="1" applyBorder="1" applyAlignment="1">
      <alignment horizontal="right" wrapText="1"/>
    </xf>
    <xf numFmtId="1" fontId="6" fillId="2" borderId="27" xfId="0" applyNumberFormat="1" applyFont="1" applyFill="1" applyBorder="1" applyAlignment="1">
      <alignment horizontal="right" wrapText="1"/>
    </xf>
    <xf numFmtId="1" fontId="6" fillId="0" borderId="28" xfId="0" applyNumberFormat="1" applyFont="1" applyBorder="1" applyAlignment="1">
      <alignment horizontal="right"/>
    </xf>
    <xf numFmtId="1" fontId="10" fillId="2" borderId="38" xfId="0" applyNumberFormat="1" applyFont="1" applyFill="1" applyBorder="1" applyAlignment="1">
      <alignment horizontal="left" wrapText="1"/>
    </xf>
    <xf numFmtId="1" fontId="6" fillId="2" borderId="34" xfId="0" applyNumberFormat="1" applyFont="1" applyFill="1" applyBorder="1" applyAlignment="1">
      <alignment horizontal="right" wrapText="1"/>
    </xf>
    <xf numFmtId="1" fontId="6" fillId="2" borderId="35" xfId="0" applyNumberFormat="1" applyFont="1" applyFill="1" applyBorder="1" applyAlignment="1">
      <alignment horizontal="right" wrapText="1"/>
    </xf>
    <xf numFmtId="1" fontId="6" fillId="0" borderId="36" xfId="0" applyNumberFormat="1" applyFont="1" applyBorder="1" applyAlignment="1">
      <alignment horizontal="right"/>
    </xf>
    <xf numFmtId="1" fontId="6" fillId="2" borderId="44" xfId="0" applyNumberFormat="1" applyFont="1" applyFill="1" applyBorder="1" applyAlignment="1">
      <alignment horizontal="right" wrapText="1"/>
    </xf>
    <xf numFmtId="1" fontId="6" fillId="2" borderId="41" xfId="0" applyNumberFormat="1" applyFont="1" applyFill="1" applyBorder="1" applyAlignment="1">
      <alignment horizontal="right" wrapText="1"/>
    </xf>
    <xf numFmtId="1" fontId="6" fillId="0" borderId="42" xfId="0" applyNumberFormat="1" applyFont="1" applyBorder="1" applyAlignment="1">
      <alignment horizontal="right"/>
    </xf>
    <xf numFmtId="1" fontId="10" fillId="2" borderId="46" xfId="0" applyNumberFormat="1" applyFont="1" applyFill="1" applyBorder="1" applyAlignment="1">
      <alignment horizontal="left" wrapText="1"/>
    </xf>
    <xf numFmtId="1" fontId="6" fillId="2" borderId="37" xfId="0" applyNumberFormat="1" applyFont="1" applyFill="1" applyBorder="1" applyAlignment="1">
      <alignment horizontal="right" wrapText="1"/>
    </xf>
    <xf numFmtId="1" fontId="6" fillId="2" borderId="46" xfId="0" applyNumberFormat="1" applyFont="1" applyFill="1" applyBorder="1" applyAlignment="1">
      <alignment horizontal="left" wrapText="1"/>
    </xf>
    <xf numFmtId="1" fontId="17" fillId="0" borderId="41" xfId="0" applyNumberFormat="1" applyFont="1" applyBorder="1" applyAlignment="1">
      <alignment horizontal="right"/>
    </xf>
    <xf numFmtId="1" fontId="6" fillId="0" borderId="12" xfId="0" applyNumberFormat="1" applyFont="1" applyBorder="1" applyAlignment="1">
      <alignment horizontal="right"/>
    </xf>
    <xf numFmtId="1" fontId="6" fillId="0" borderId="21" xfId="0" applyNumberFormat="1" applyFont="1" applyBorder="1" applyAlignment="1">
      <alignment horizontal="center"/>
    </xf>
    <xf numFmtId="1" fontId="17" fillId="0" borderId="7" xfId="0" applyNumberFormat="1" applyFont="1" applyBorder="1"/>
    <xf numFmtId="1" fontId="17" fillId="0" borderId="13" xfId="0" applyNumberFormat="1" applyFont="1" applyBorder="1"/>
    <xf numFmtId="1" fontId="17" fillId="0" borderId="8" xfId="0" applyNumberFormat="1" applyFont="1" applyBorder="1"/>
    <xf numFmtId="1" fontId="6" fillId="0" borderId="8" xfId="0" applyNumberFormat="1" applyFont="1" applyBorder="1"/>
    <xf numFmtId="1" fontId="6" fillId="0" borderId="21" xfId="0" applyNumberFormat="1" applyFont="1" applyBorder="1"/>
    <xf numFmtId="1" fontId="12" fillId="5" borderId="0" xfId="0" applyNumberFormat="1" applyFont="1" applyFill="1"/>
    <xf numFmtId="1" fontId="6" fillId="2" borderId="43" xfId="0" applyNumberFormat="1" applyFont="1" applyFill="1" applyBorder="1" applyAlignment="1">
      <alignment horizontal="right" wrapText="1"/>
    </xf>
    <xf numFmtId="1" fontId="6" fillId="2" borderId="60" xfId="0" applyNumberFormat="1" applyFont="1" applyFill="1" applyBorder="1" applyAlignment="1">
      <alignment horizontal="right" wrapText="1"/>
    </xf>
    <xf numFmtId="1" fontId="12" fillId="5" borderId="11" xfId="0" applyNumberFormat="1" applyFont="1" applyFill="1" applyBorder="1"/>
    <xf numFmtId="1" fontId="6" fillId="0" borderId="33" xfId="0" applyNumberFormat="1" applyFont="1" applyBorder="1" applyAlignment="1">
      <alignment horizontal="left" wrapText="1"/>
    </xf>
    <xf numFmtId="1" fontId="6" fillId="0" borderId="0" xfId="0" applyNumberFormat="1" applyFont="1" applyAlignment="1">
      <alignment horizontal="right"/>
    </xf>
    <xf numFmtId="1" fontId="6" fillId="0" borderId="16" xfId="0" applyNumberFormat="1" applyFont="1" applyBorder="1" applyAlignment="1">
      <alignment horizontal="left"/>
    </xf>
    <xf numFmtId="1" fontId="6" fillId="0" borderId="53" xfId="0" applyNumberFormat="1" applyFont="1" applyBorder="1" applyAlignment="1">
      <alignment horizontal="right"/>
    </xf>
    <xf numFmtId="1" fontId="6" fillId="0" borderId="58" xfId="0" applyNumberFormat="1" applyFont="1" applyBorder="1" applyAlignment="1">
      <alignment horizontal="right"/>
    </xf>
    <xf numFmtId="1" fontId="6" fillId="0" borderId="51" xfId="0" applyNumberFormat="1" applyFont="1" applyBorder="1" applyAlignment="1">
      <alignment horizontal="right"/>
    </xf>
    <xf numFmtId="1" fontId="9" fillId="2" borderId="0" xfId="0" applyNumberFormat="1" applyFont="1" applyFill="1"/>
    <xf numFmtId="1" fontId="18" fillId="2" borderId="0" xfId="0" applyNumberFormat="1" applyFont="1" applyFill="1"/>
    <xf numFmtId="1" fontId="19" fillId="5" borderId="0" xfId="0" applyNumberFormat="1" applyFont="1" applyFill="1"/>
    <xf numFmtId="1" fontId="6" fillId="6" borderId="77" xfId="0" applyNumberFormat="1" applyFont="1" applyFill="1" applyBorder="1" applyAlignment="1" applyProtection="1">
      <alignment wrapText="1"/>
      <protection locked="0"/>
    </xf>
    <xf numFmtId="1" fontId="6" fillId="6" borderId="112" xfId="0" applyNumberFormat="1" applyFont="1" applyFill="1" applyBorder="1" applyAlignment="1" applyProtection="1">
      <alignment wrapText="1"/>
      <protection locked="0"/>
    </xf>
    <xf numFmtId="1" fontId="6" fillId="6" borderId="113" xfId="0" applyNumberFormat="1" applyFont="1" applyFill="1" applyBorder="1" applyAlignment="1" applyProtection="1">
      <alignment wrapText="1"/>
      <protection locked="0"/>
    </xf>
    <xf numFmtId="1" fontId="6" fillId="0" borderId="33" xfId="0" applyNumberFormat="1" applyFont="1" applyBorder="1" applyAlignment="1">
      <alignment horizontal="left" vertical="center"/>
    </xf>
    <xf numFmtId="1" fontId="10" fillId="0" borderId="57" xfId="0" applyNumberFormat="1" applyFont="1" applyBorder="1" applyAlignment="1">
      <alignment horizontal="left" vertical="center"/>
    </xf>
    <xf numFmtId="1" fontId="6" fillId="0" borderId="50" xfId="0" applyNumberFormat="1" applyFont="1" applyBorder="1" applyAlignment="1">
      <alignment horizontal="right"/>
    </xf>
    <xf numFmtId="1" fontId="6" fillId="0" borderId="81" xfId="0" applyNumberFormat="1" applyFont="1" applyBorder="1"/>
    <xf numFmtId="1" fontId="6" fillId="6" borderId="79" xfId="0" applyNumberFormat="1" applyFont="1" applyFill="1" applyBorder="1" applyAlignment="1" applyProtection="1">
      <alignment wrapText="1"/>
      <protection locked="0"/>
    </xf>
    <xf numFmtId="1" fontId="6" fillId="6" borderId="114" xfId="0" applyNumberFormat="1" applyFont="1" applyFill="1" applyBorder="1" applyAlignment="1" applyProtection="1">
      <alignment wrapText="1"/>
      <protection locked="0"/>
    </xf>
    <xf numFmtId="1" fontId="6" fillId="0" borderId="53" xfId="0" applyNumberFormat="1" applyFont="1" applyBorder="1"/>
    <xf numFmtId="1" fontId="6" fillId="0" borderId="20" xfId="0" applyNumberFormat="1" applyFont="1" applyBorder="1"/>
    <xf numFmtId="1" fontId="6" fillId="0" borderId="93" xfId="0" applyNumberFormat="1" applyFont="1" applyBorder="1"/>
    <xf numFmtId="1" fontId="6" fillId="0" borderId="19" xfId="0" applyNumberFormat="1" applyFont="1" applyBorder="1"/>
    <xf numFmtId="1" fontId="6" fillId="0" borderId="54" xfId="0" applyNumberFormat="1" applyFont="1" applyBorder="1"/>
    <xf numFmtId="1" fontId="6" fillId="0" borderId="55" xfId="0" applyNumberFormat="1" applyFont="1" applyBorder="1"/>
    <xf numFmtId="1" fontId="6" fillId="0" borderId="115" xfId="0" applyNumberFormat="1" applyFont="1" applyBorder="1"/>
    <xf numFmtId="1" fontId="6" fillId="0" borderId="3" xfId="0" applyNumberFormat="1" applyFont="1" applyBorder="1" applyAlignment="1">
      <alignment horizontal="center" vertical="center" wrapText="1"/>
    </xf>
    <xf numFmtId="1" fontId="10" fillId="0" borderId="25" xfId="0" applyNumberFormat="1" applyFont="1" applyBorder="1" applyAlignment="1">
      <alignment horizontal="left" vertical="center"/>
    </xf>
    <xf numFmtId="1" fontId="8" fillId="0" borderId="0" xfId="0" applyNumberFormat="1" applyFont="1"/>
    <xf numFmtId="1" fontId="6" fillId="0" borderId="57" xfId="0" applyNumberFormat="1" applyFont="1" applyBorder="1" applyAlignment="1">
      <alignment horizontal="left" vertical="center"/>
    </xf>
    <xf numFmtId="1" fontId="6" fillId="2" borderId="25" xfId="0" applyNumberFormat="1" applyFont="1" applyFill="1" applyBorder="1"/>
    <xf numFmtId="1" fontId="6" fillId="2" borderId="33" xfId="0" applyNumberFormat="1" applyFont="1" applyFill="1" applyBorder="1"/>
    <xf numFmtId="1" fontId="6" fillId="2" borderId="57" xfId="0" applyNumberFormat="1" applyFont="1" applyFill="1" applyBorder="1"/>
    <xf numFmtId="1" fontId="10" fillId="5" borderId="25" xfId="0" applyNumberFormat="1" applyFont="1" applyFill="1" applyBorder="1"/>
    <xf numFmtId="1" fontId="20" fillId="0" borderId="0" xfId="0" applyNumberFormat="1" applyFont="1" applyAlignment="1">
      <alignment horizontal="left"/>
    </xf>
    <xf numFmtId="1" fontId="21" fillId="2" borderId="0" xfId="0" applyNumberFormat="1" applyFont="1" applyFill="1"/>
    <xf numFmtId="1" fontId="10" fillId="0" borderId="2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1" fontId="3" fillId="8" borderId="0" xfId="0" applyNumberFormat="1" applyFont="1" applyFill="1"/>
    <xf numFmtId="1" fontId="3" fillId="8" borderId="0" xfId="0" applyNumberFormat="1" applyFont="1" applyFill="1" applyProtection="1">
      <protection locked="0"/>
    </xf>
    <xf numFmtId="0" fontId="1" fillId="0" borderId="3" xfId="0" applyFont="1" applyBorder="1" applyAlignment="1">
      <alignment vertical="center" wrapText="1"/>
    </xf>
    <xf numFmtId="1" fontId="10" fillId="0" borderId="21" xfId="0" applyNumberFormat="1" applyFont="1" applyBorder="1" applyAlignment="1">
      <alignment horizontal="right" vertical="center" wrapText="1"/>
    </xf>
    <xf numFmtId="1" fontId="10" fillId="0" borderId="17" xfId="0" applyNumberFormat="1" applyFont="1" applyBorder="1" applyAlignment="1">
      <alignment horizontal="right" vertical="center" wrapText="1"/>
    </xf>
    <xf numFmtId="1" fontId="10" fillId="0" borderId="5" xfId="0" applyNumberFormat="1" applyFont="1" applyBorder="1" applyAlignment="1">
      <alignment horizontal="right" vertical="center" wrapText="1"/>
    </xf>
    <xf numFmtId="1" fontId="10" fillId="6" borderId="50" xfId="0" applyNumberFormat="1" applyFont="1" applyFill="1" applyBorder="1" applyProtection="1">
      <protection locked="0"/>
    </xf>
    <xf numFmtId="1" fontId="10" fillId="6" borderId="40" xfId="0" applyNumberFormat="1" applyFont="1" applyFill="1" applyBorder="1" applyProtection="1">
      <protection locked="0"/>
    </xf>
    <xf numFmtId="1" fontId="10" fillId="6" borderId="36" xfId="0" applyNumberFormat="1" applyFont="1" applyFill="1" applyBorder="1" applyProtection="1">
      <protection locked="0"/>
    </xf>
    <xf numFmtId="1" fontId="10" fillId="0" borderId="30" xfId="0" applyNumberFormat="1" applyFont="1" applyBorder="1"/>
    <xf numFmtId="1" fontId="10" fillId="2" borderId="25" xfId="0" applyNumberFormat="1" applyFont="1" applyFill="1" applyBorder="1" applyAlignment="1">
      <alignment horizontal="right" wrapText="1"/>
    </xf>
    <xf numFmtId="1" fontId="10" fillId="2" borderId="89" xfId="0" applyNumberFormat="1" applyFont="1" applyFill="1" applyBorder="1" applyAlignment="1">
      <alignment horizontal="right" wrapText="1"/>
    </xf>
    <xf numFmtId="1" fontId="10" fillId="0" borderId="28" xfId="0" applyNumberFormat="1" applyFont="1" applyBorder="1" applyAlignment="1">
      <alignment horizontal="right"/>
    </xf>
    <xf numFmtId="1" fontId="12" fillId="6" borderId="89" xfId="0" applyNumberFormat="1" applyFont="1" applyFill="1" applyBorder="1" applyProtection="1">
      <protection locked="0"/>
    </xf>
    <xf numFmtId="1" fontId="12" fillId="6" borderId="32" xfId="0" applyNumberFormat="1" applyFont="1" applyFill="1" applyBorder="1" applyProtection="1">
      <protection locked="0"/>
    </xf>
    <xf numFmtId="1" fontId="12" fillId="6" borderId="28" xfId="0" applyNumberFormat="1" applyFont="1" applyFill="1" applyBorder="1" applyProtection="1">
      <protection locked="0"/>
    </xf>
    <xf numFmtId="1" fontId="10" fillId="2" borderId="33" xfId="0" applyNumberFormat="1" applyFont="1" applyFill="1" applyBorder="1" applyAlignment="1">
      <alignment horizontal="right" wrapText="1"/>
    </xf>
    <xf numFmtId="1" fontId="10" fillId="2" borderId="34" xfId="0" applyNumberFormat="1" applyFont="1" applyFill="1" applyBorder="1" applyAlignment="1">
      <alignment horizontal="right" wrapText="1"/>
    </xf>
    <xf numFmtId="1" fontId="10" fillId="0" borderId="36" xfId="0" applyNumberFormat="1" applyFont="1" applyBorder="1" applyAlignment="1">
      <alignment horizontal="right"/>
    </xf>
    <xf numFmtId="1" fontId="12" fillId="6" borderId="34" xfId="0" applyNumberFormat="1" applyFont="1" applyFill="1" applyBorder="1" applyProtection="1">
      <protection locked="0"/>
    </xf>
    <xf numFmtId="1" fontId="12" fillId="6" borderId="40" xfId="0" applyNumberFormat="1" applyFont="1" applyFill="1" applyBorder="1" applyProtection="1">
      <protection locked="0"/>
    </xf>
    <xf numFmtId="1" fontId="12" fillId="6" borderId="36" xfId="0" applyNumberFormat="1" applyFont="1" applyFill="1" applyBorder="1" applyProtection="1">
      <protection locked="0"/>
    </xf>
    <xf numFmtId="1" fontId="10" fillId="0" borderId="38" xfId="0" applyNumberFormat="1" applyFont="1" applyBorder="1" applyAlignment="1">
      <alignment wrapText="1" shrinkToFit="1"/>
    </xf>
    <xf numFmtId="1" fontId="10" fillId="0" borderId="57" xfId="0" applyNumberFormat="1" applyFont="1" applyBorder="1"/>
    <xf numFmtId="1" fontId="10" fillId="2" borderId="57" xfId="0" applyNumberFormat="1" applyFont="1" applyFill="1" applyBorder="1" applyAlignment="1">
      <alignment horizontal="right" wrapText="1"/>
    </xf>
    <xf numFmtId="1" fontId="10" fillId="2" borderId="50" xfId="0" applyNumberFormat="1" applyFont="1" applyFill="1" applyBorder="1" applyAlignment="1">
      <alignment horizontal="right" wrapText="1"/>
    </xf>
    <xf numFmtId="1" fontId="10" fillId="0" borderId="51" xfId="0" applyNumberFormat="1" applyFont="1" applyBorder="1" applyAlignment="1">
      <alignment horizontal="right"/>
    </xf>
    <xf numFmtId="1" fontId="12" fillId="6" borderId="50" xfId="0" applyNumberFormat="1" applyFont="1" applyFill="1" applyBorder="1" applyProtection="1">
      <protection locked="0"/>
    </xf>
    <xf numFmtId="1" fontId="12" fillId="6" borderId="81" xfId="0" applyNumberFormat="1" applyFont="1" applyFill="1" applyBorder="1" applyProtection="1">
      <protection locked="0"/>
    </xf>
    <xf numFmtId="1" fontId="12" fillId="6" borderId="51" xfId="0" applyNumberFormat="1" applyFont="1" applyFill="1" applyBorder="1" applyProtection="1">
      <protection locked="0"/>
    </xf>
    <xf numFmtId="1" fontId="8" fillId="0" borderId="0" xfId="0" applyNumberFormat="1" applyFont="1" applyAlignment="1">
      <alignment horizontal="left"/>
    </xf>
    <xf numFmtId="1" fontId="6" fillId="0" borderId="21" xfId="0" applyNumberFormat="1" applyFont="1" applyBorder="1" applyAlignment="1">
      <alignment horizontal="right" vertical="center" wrapText="1"/>
    </xf>
    <xf numFmtId="1" fontId="6" fillId="0" borderId="17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right" vertical="center" wrapText="1"/>
    </xf>
    <xf numFmtId="1" fontId="6" fillId="2" borderId="25" xfId="0" applyNumberFormat="1" applyFont="1" applyFill="1" applyBorder="1" applyAlignment="1">
      <alignment horizontal="right" wrapText="1"/>
    </xf>
    <xf numFmtId="1" fontId="6" fillId="2" borderId="89" xfId="0" applyNumberFormat="1" applyFont="1" applyFill="1" applyBorder="1" applyAlignment="1">
      <alignment horizontal="right" wrapText="1"/>
    </xf>
    <xf numFmtId="1" fontId="6" fillId="2" borderId="33" xfId="0" applyNumberFormat="1" applyFont="1" applyFill="1" applyBorder="1" applyAlignment="1">
      <alignment horizontal="right" wrapText="1"/>
    </xf>
    <xf numFmtId="1" fontId="6" fillId="2" borderId="57" xfId="0" applyNumberFormat="1" applyFont="1" applyFill="1" applyBorder="1" applyAlignment="1">
      <alignment horizontal="right" wrapText="1"/>
    </xf>
    <xf numFmtId="1" fontId="6" fillId="2" borderId="50" xfId="0" applyNumberFormat="1" applyFont="1" applyFill="1" applyBorder="1" applyAlignment="1">
      <alignment horizontal="right" wrapText="1"/>
    </xf>
    <xf numFmtId="1" fontId="6" fillId="6" borderId="81" xfId="0" applyNumberFormat="1" applyFont="1" applyFill="1" applyBorder="1" applyProtection="1">
      <protection locked="0"/>
    </xf>
    <xf numFmtId="1" fontId="3" fillId="2" borderId="93" xfId="0" applyNumberFormat="1" applyFont="1" applyFill="1" applyBorder="1"/>
    <xf numFmtId="1" fontId="6" fillId="7" borderId="94" xfId="0" applyNumberFormat="1" applyFont="1" applyFill="1" applyBorder="1"/>
    <xf numFmtId="1" fontId="6" fillId="0" borderId="94" xfId="0" applyNumberFormat="1" applyFont="1" applyBorder="1"/>
    <xf numFmtId="1" fontId="6" fillId="0" borderId="94" xfId="0" applyNumberFormat="1" applyFont="1" applyBorder="1" applyAlignment="1">
      <alignment horizontal="right" vertical="center"/>
    </xf>
    <xf numFmtId="1" fontId="6" fillId="6" borderId="94" xfId="0" applyNumberFormat="1" applyFont="1" applyFill="1" applyBorder="1" applyAlignment="1" applyProtection="1">
      <alignment horizontal="right"/>
      <protection locked="0"/>
    </xf>
    <xf numFmtId="1" fontId="10" fillId="0" borderId="116" xfId="0" applyNumberFormat="1" applyFont="1" applyBorder="1" applyAlignment="1">
      <alignment horizontal="right" vertical="center" wrapText="1"/>
    </xf>
    <xf numFmtId="1" fontId="6" fillId="0" borderId="116" xfId="0" applyNumberFormat="1" applyFont="1" applyBorder="1" applyAlignment="1">
      <alignment horizontal="right" vertical="center" wrapText="1"/>
    </xf>
    <xf numFmtId="1" fontId="13" fillId="5" borderId="117" xfId="0" applyNumberFormat="1" applyFont="1" applyFill="1" applyBorder="1"/>
    <xf numFmtId="1" fontId="14" fillId="0" borderId="118" xfId="0" applyNumberFormat="1" applyFont="1" applyBorder="1" applyProtection="1">
      <protection locked="0"/>
    </xf>
    <xf numFmtId="1" fontId="14" fillId="0" borderId="119" xfId="0" applyNumberFormat="1" applyFont="1" applyBorder="1" applyAlignment="1">
      <alignment vertical="center"/>
    </xf>
    <xf numFmtId="1" fontId="13" fillId="0" borderId="118" xfId="0" applyNumberFormat="1" applyFont="1" applyBorder="1"/>
    <xf numFmtId="1" fontId="13" fillId="0" borderId="120" xfId="0" applyNumberFormat="1" applyFont="1" applyBorder="1"/>
    <xf numFmtId="1" fontId="3" fillId="5" borderId="123" xfId="0" applyNumberFormat="1" applyFont="1" applyFill="1" applyBorder="1"/>
    <xf numFmtId="1" fontId="6" fillId="6" borderId="124" xfId="0" applyNumberFormat="1" applyFont="1" applyFill="1" applyBorder="1" applyProtection="1">
      <protection locked="0"/>
    </xf>
    <xf numFmtId="1" fontId="6" fillId="0" borderId="124" xfId="0" applyNumberFormat="1" applyFont="1" applyBorder="1"/>
    <xf numFmtId="1" fontId="10" fillId="0" borderId="124" xfId="0" applyNumberFormat="1" applyFont="1" applyBorder="1" applyAlignment="1">
      <alignment horizontal="center" vertical="center" wrapText="1"/>
    </xf>
    <xf numFmtId="1" fontId="6" fillId="6" borderId="124" xfId="0" applyNumberFormat="1" applyFont="1" applyFill="1" applyBorder="1" applyAlignment="1" applyProtection="1">
      <alignment horizontal="right"/>
      <protection locked="0"/>
    </xf>
    <xf numFmtId="1" fontId="6" fillId="0" borderId="124" xfId="0" applyNumberFormat="1" applyFont="1" applyBorder="1" applyAlignment="1">
      <alignment horizontal="center" vertical="center" wrapText="1"/>
    </xf>
    <xf numFmtId="1" fontId="6" fillId="2" borderId="124" xfId="0" applyNumberFormat="1" applyFont="1" applyFill="1" applyBorder="1"/>
    <xf numFmtId="1" fontId="6" fillId="6" borderId="59" xfId="0" applyNumberFormat="1" applyFont="1" applyFill="1" applyBorder="1" applyAlignment="1" applyProtection="1">
      <protection locked="0"/>
    </xf>
    <xf numFmtId="1" fontId="6" fillId="0" borderId="126" xfId="0" applyNumberFormat="1" applyFont="1" applyBorder="1" applyAlignment="1">
      <alignment horizontal="center" vertical="center" wrapText="1"/>
    </xf>
    <xf numFmtId="1" fontId="10" fillId="0" borderId="126" xfId="0" applyNumberFormat="1" applyFont="1" applyBorder="1" applyAlignment="1">
      <alignment horizontal="center" vertical="center" wrapText="1"/>
    </xf>
    <xf numFmtId="1" fontId="6" fillId="6" borderId="126" xfId="0" applyNumberFormat="1" applyFont="1" applyFill="1" applyBorder="1" applyAlignment="1" applyProtection="1">
      <alignment horizontal="right"/>
      <protection locked="0"/>
    </xf>
    <xf numFmtId="1" fontId="12" fillId="6" borderId="28" xfId="0" applyNumberFormat="1" applyFont="1" applyFill="1" applyBorder="1" applyAlignment="1" applyProtection="1">
      <alignment wrapText="1"/>
      <protection locked="0"/>
    </xf>
    <xf numFmtId="1" fontId="12" fillId="6" borderId="36" xfId="0" applyNumberFormat="1" applyFont="1" applyFill="1" applyBorder="1" applyAlignment="1" applyProtection="1">
      <alignment wrapText="1"/>
      <protection locked="0"/>
    </xf>
    <xf numFmtId="1" fontId="12" fillId="6" borderId="51" xfId="0" applyNumberFormat="1" applyFont="1" applyFill="1" applyBorder="1" applyAlignment="1" applyProtection="1">
      <alignment wrapText="1"/>
      <protection locked="0"/>
    </xf>
    <xf numFmtId="1" fontId="12" fillId="0" borderId="51" xfId="0" applyNumberFormat="1" applyFont="1" applyBorder="1" applyAlignment="1">
      <alignment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center" vertical="center"/>
    </xf>
    <xf numFmtId="1" fontId="6" fillId="0" borderId="131" xfId="0" applyNumberFormat="1" applyFont="1" applyBorder="1" applyAlignment="1">
      <alignment horizontal="center" vertical="center" wrapText="1"/>
    </xf>
    <xf numFmtId="1" fontId="6" fillId="0" borderId="132" xfId="0" applyNumberFormat="1" applyFont="1" applyBorder="1" applyAlignment="1">
      <alignment horizontal="right"/>
    </xf>
    <xf numFmtId="1" fontId="6" fillId="6" borderId="132" xfId="0" applyNumberFormat="1" applyFont="1" applyFill="1" applyBorder="1" applyProtection="1">
      <protection locked="0"/>
    </xf>
    <xf numFmtId="1" fontId="6" fillId="6" borderId="133" xfId="0" applyNumberFormat="1" applyFont="1" applyFill="1" applyBorder="1" applyProtection="1">
      <protection locked="0"/>
    </xf>
    <xf numFmtId="1" fontId="17" fillId="0" borderId="132" xfId="0" applyNumberFormat="1" applyFont="1" applyBorder="1"/>
    <xf numFmtId="1" fontId="17" fillId="0" borderId="133" xfId="0" applyNumberFormat="1" applyFont="1" applyBorder="1"/>
    <xf numFmtId="1" fontId="6" fillId="0" borderId="133" xfId="0" applyNumberFormat="1" applyFont="1" applyBorder="1"/>
    <xf numFmtId="1" fontId="6" fillId="0" borderId="132" xfId="0" applyNumberFormat="1" applyFont="1" applyBorder="1"/>
    <xf numFmtId="1" fontId="6" fillId="0" borderId="132" xfId="0" applyNumberFormat="1" applyFont="1" applyBorder="1" applyAlignment="1">
      <alignment horizontal="center" vertical="center" wrapText="1"/>
    </xf>
    <xf numFmtId="1" fontId="10" fillId="0" borderId="132" xfId="0" applyNumberFormat="1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center" vertical="center"/>
    </xf>
    <xf numFmtId="1" fontId="6" fillId="6" borderId="121" xfId="0" applyNumberFormat="1" applyFont="1" applyFill="1" applyBorder="1" applyProtection="1">
      <protection locked="0"/>
    </xf>
    <xf numFmtId="1" fontId="6" fillId="0" borderId="121" xfId="0" applyNumberFormat="1" applyFont="1" applyBorder="1"/>
    <xf numFmtId="1" fontId="6" fillId="6" borderId="132" xfId="0" applyNumberFormat="1" applyFont="1" applyFill="1" applyBorder="1" applyAlignment="1" applyProtection="1">
      <alignment horizontal="right"/>
      <protection locked="0"/>
    </xf>
    <xf numFmtId="1" fontId="6" fillId="0" borderId="133" xfId="0" applyNumberFormat="1" applyFont="1" applyBorder="1" applyAlignment="1">
      <alignment horizontal="center" vertical="center" wrapText="1"/>
    </xf>
    <xf numFmtId="1" fontId="6" fillId="2" borderId="121" xfId="0" applyNumberFormat="1" applyFont="1" applyFill="1" applyBorder="1" applyAlignment="1">
      <alignment wrapText="1"/>
    </xf>
    <xf numFmtId="1" fontId="6" fillId="2" borderId="132" xfId="0" applyNumberFormat="1" applyFont="1" applyFill="1" applyBorder="1" applyAlignment="1">
      <alignment horizontal="right" wrapText="1"/>
    </xf>
    <xf numFmtId="1" fontId="10" fillId="2" borderId="132" xfId="0" applyNumberFormat="1" applyFont="1" applyFill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left" vertical="center"/>
    </xf>
    <xf numFmtId="1" fontId="6" fillId="2" borderId="132" xfId="0" applyNumberFormat="1" applyFont="1" applyFill="1" applyBorder="1"/>
    <xf numFmtId="1" fontId="6" fillId="2" borderId="132" xfId="0" applyNumberFormat="1" applyFont="1" applyFill="1" applyBorder="1" applyAlignment="1">
      <alignment horizontal="center" vertical="center" wrapText="1"/>
    </xf>
    <xf numFmtId="1" fontId="6" fillId="0" borderId="134" xfId="0" applyNumberFormat="1" applyFont="1" applyBorder="1" applyAlignment="1">
      <alignment horizontal="center" vertical="center" wrapText="1"/>
    </xf>
    <xf numFmtId="1" fontId="6" fillId="0" borderId="135" xfId="0" applyNumberFormat="1" applyFont="1" applyBorder="1" applyAlignment="1">
      <alignment horizontal="center" vertical="center" wrapText="1"/>
    </xf>
    <xf numFmtId="1" fontId="6" fillId="2" borderId="121" xfId="0" applyNumberFormat="1" applyFont="1" applyFill="1" applyBorder="1" applyAlignment="1">
      <alignment horizontal="left" wrapText="1"/>
    </xf>
    <xf numFmtId="1" fontId="17" fillId="0" borderId="121" xfId="0" applyNumberFormat="1" applyFont="1" applyBorder="1"/>
    <xf numFmtId="1" fontId="6" fillId="0" borderId="136" xfId="0" applyNumberFormat="1" applyFont="1" applyBorder="1" applyAlignment="1">
      <alignment horizontal="center" vertical="center" wrapText="1"/>
    </xf>
    <xf numFmtId="0" fontId="22" fillId="0" borderId="136" xfId="0" applyFont="1" applyBorder="1" applyAlignment="1">
      <alignment vertical="center" wrapText="1"/>
    </xf>
    <xf numFmtId="0" fontId="1" fillId="0" borderId="136" xfId="0" applyFont="1" applyBorder="1" applyAlignment="1">
      <alignment vertical="center" wrapText="1"/>
    </xf>
    <xf numFmtId="1" fontId="6" fillId="0" borderId="134" xfId="0" applyNumberFormat="1" applyFont="1" applyBorder="1"/>
    <xf numFmtId="1" fontId="6" fillId="6" borderId="136" xfId="0" applyNumberFormat="1" applyFont="1" applyFill="1" applyBorder="1" applyProtection="1">
      <protection locked="0"/>
    </xf>
    <xf numFmtId="1" fontId="6" fillId="0" borderId="134" xfId="0" applyNumberFormat="1" applyFont="1" applyBorder="1" applyAlignment="1">
      <alignment horizontal="right" vertical="center"/>
    </xf>
    <xf numFmtId="1" fontId="13" fillId="5" borderId="139" xfId="0" applyNumberFormat="1" applyFont="1" applyFill="1" applyBorder="1"/>
    <xf numFmtId="1" fontId="14" fillId="0" borderId="140" xfId="0" applyNumberFormat="1" applyFont="1" applyBorder="1" applyProtection="1">
      <protection locked="0"/>
    </xf>
    <xf numFmtId="1" fontId="14" fillId="0" borderId="141" xfId="0" applyNumberFormat="1" applyFont="1" applyBorder="1" applyAlignment="1">
      <alignment vertical="center"/>
    </xf>
    <xf numFmtId="1" fontId="13" fillId="0" borderId="140" xfId="0" applyNumberFormat="1" applyFont="1" applyBorder="1"/>
    <xf numFmtId="1" fontId="13" fillId="0" borderId="142" xfId="0" applyNumberFormat="1" applyFont="1" applyBorder="1"/>
    <xf numFmtId="1" fontId="6" fillId="0" borderId="145" xfId="0" applyNumberFormat="1" applyFont="1" applyBorder="1" applyAlignment="1">
      <alignment horizontal="center" vertical="center" wrapText="1"/>
    </xf>
    <xf numFmtId="1" fontId="3" fillId="5" borderId="147" xfId="0" applyNumberFormat="1" applyFont="1" applyFill="1" applyBorder="1"/>
    <xf numFmtId="1" fontId="6" fillId="0" borderId="148" xfId="0" applyNumberFormat="1" applyFont="1" applyBorder="1" applyAlignment="1">
      <alignment horizontal="center" vertical="center" wrapText="1"/>
    </xf>
    <xf numFmtId="1" fontId="6" fillId="0" borderId="149" xfId="0" applyNumberFormat="1" applyFont="1" applyBorder="1" applyAlignment="1">
      <alignment horizontal="center" vertical="center" wrapText="1"/>
    </xf>
    <xf numFmtId="1" fontId="6" fillId="0" borderId="148" xfId="0" applyNumberFormat="1" applyFont="1" applyBorder="1" applyAlignment="1">
      <alignment horizontal="center" vertical="center" wrapText="1"/>
    </xf>
    <xf numFmtId="1" fontId="6" fillId="0" borderId="150" xfId="0" applyNumberFormat="1" applyFont="1" applyBorder="1" applyAlignment="1">
      <alignment horizontal="center" vertical="center" wrapText="1"/>
    </xf>
    <xf numFmtId="0" fontId="22" fillId="0" borderId="150" xfId="0" applyFont="1" applyBorder="1" applyAlignment="1">
      <alignment vertical="center" wrapText="1"/>
    </xf>
    <xf numFmtId="0" fontId="1" fillId="0" borderId="150" xfId="0" applyFont="1" applyBorder="1" applyAlignment="1">
      <alignment vertical="center" wrapText="1"/>
    </xf>
    <xf numFmtId="1" fontId="6" fillId="0" borderId="148" xfId="0" applyNumberFormat="1" applyFont="1" applyBorder="1"/>
    <xf numFmtId="1" fontId="6" fillId="6" borderId="150" xfId="0" applyNumberFormat="1" applyFont="1" applyFill="1" applyBorder="1" applyProtection="1">
      <protection locked="0"/>
    </xf>
    <xf numFmtId="1" fontId="6" fillId="0" borderId="148" xfId="0" applyNumberFormat="1" applyFont="1" applyBorder="1" applyAlignment="1">
      <alignment horizontal="right" vertical="center"/>
    </xf>
    <xf numFmtId="1" fontId="3" fillId="5" borderId="153" xfId="0" applyNumberFormat="1" applyFont="1" applyFill="1" applyBorder="1"/>
    <xf numFmtId="1" fontId="6" fillId="0" borderId="154" xfId="0" applyNumberFormat="1" applyFont="1" applyBorder="1" applyAlignment="1">
      <alignment horizontal="center" vertical="center" wrapText="1"/>
    </xf>
    <xf numFmtId="1" fontId="6" fillId="2" borderId="143" xfId="0" applyNumberFormat="1" applyFont="1" applyFill="1" applyBorder="1" applyAlignment="1">
      <alignment horizontal="left" wrapText="1"/>
    </xf>
    <xf numFmtId="1" fontId="6" fillId="0" borderId="145" xfId="0" applyNumberFormat="1" applyFont="1" applyBorder="1" applyAlignment="1">
      <alignment horizontal="right"/>
    </xf>
    <xf numFmtId="1" fontId="6" fillId="6" borderId="145" xfId="0" applyNumberFormat="1" applyFont="1" applyFill="1" applyBorder="1" applyProtection="1">
      <protection locked="0"/>
    </xf>
    <xf numFmtId="1" fontId="6" fillId="6" borderId="143" xfId="0" applyNumberFormat="1" applyFont="1" applyFill="1" applyBorder="1" applyProtection="1">
      <protection locked="0"/>
    </xf>
    <xf numFmtId="1" fontId="6" fillId="6" borderId="144" xfId="0" applyNumberFormat="1" applyFont="1" applyFill="1" applyBorder="1" applyProtection="1">
      <protection locked="0"/>
    </xf>
    <xf numFmtId="1" fontId="17" fillId="0" borderId="143" xfId="0" applyNumberFormat="1" applyFont="1" applyBorder="1"/>
    <xf numFmtId="1" fontId="17" fillId="0" borderId="145" xfId="0" applyNumberFormat="1" applyFont="1" applyBorder="1"/>
    <xf numFmtId="1" fontId="17" fillId="0" borderId="144" xfId="0" applyNumberFormat="1" applyFont="1" applyBorder="1"/>
    <xf numFmtId="1" fontId="6" fillId="0" borderId="143" xfId="0" applyNumberFormat="1" applyFont="1" applyBorder="1"/>
    <xf numFmtId="1" fontId="6" fillId="0" borderId="144" xfId="0" applyNumberFormat="1" applyFont="1" applyBorder="1"/>
    <xf numFmtId="1" fontId="6" fillId="0" borderId="145" xfId="0" applyNumberFormat="1" applyFont="1" applyBorder="1"/>
    <xf numFmtId="1" fontId="6" fillId="0" borderId="143" xfId="0" applyNumberFormat="1" applyFont="1" applyBorder="1" applyAlignment="1">
      <alignment horizontal="center" vertical="center" wrapText="1"/>
    </xf>
    <xf numFmtId="1" fontId="10" fillId="0" borderId="145" xfId="0" applyNumberFormat="1" applyFont="1" applyBorder="1" applyAlignment="1">
      <alignment horizontal="center" vertical="center" wrapText="1"/>
    </xf>
    <xf numFmtId="0" fontId="10" fillId="0" borderId="145" xfId="0" applyFont="1" applyBorder="1" applyAlignment="1">
      <alignment horizontal="center" vertical="center" wrapText="1"/>
    </xf>
    <xf numFmtId="1" fontId="6" fillId="0" borderId="146" xfId="0" applyNumberFormat="1" applyFont="1" applyBorder="1" applyAlignment="1">
      <alignment horizontal="center" vertical="center" wrapText="1"/>
    </xf>
    <xf numFmtId="1" fontId="6" fillId="6" borderId="157" xfId="0" applyNumberFormat="1" applyFont="1" applyFill="1" applyBorder="1" applyProtection="1">
      <protection locked="0"/>
    </xf>
    <xf numFmtId="1" fontId="6" fillId="0" borderId="157" xfId="0" applyNumberFormat="1" applyFont="1" applyBorder="1"/>
    <xf numFmtId="1" fontId="10" fillId="0" borderId="157" xfId="0" applyNumberFormat="1" applyFont="1" applyBorder="1" applyAlignment="1">
      <alignment horizontal="center" vertical="center" wrapText="1"/>
    </xf>
    <xf numFmtId="1" fontId="10" fillId="0" borderId="146" xfId="0" applyNumberFormat="1" applyFont="1" applyBorder="1" applyAlignment="1">
      <alignment horizontal="center" vertical="center" wrapText="1"/>
    </xf>
    <xf numFmtId="1" fontId="6" fillId="6" borderId="145" xfId="0" applyNumberFormat="1" applyFont="1" applyFill="1" applyBorder="1" applyAlignment="1" applyProtection="1">
      <alignment horizontal="right"/>
      <protection locked="0"/>
    </xf>
    <xf numFmtId="1" fontId="6" fillId="6" borderId="157" xfId="0" applyNumberFormat="1" applyFont="1" applyFill="1" applyBorder="1" applyAlignment="1" applyProtection="1">
      <alignment horizontal="right"/>
      <protection locked="0"/>
    </xf>
    <xf numFmtId="1" fontId="6" fillId="6" borderId="146" xfId="0" applyNumberFormat="1" applyFont="1" applyFill="1" applyBorder="1" applyAlignment="1" applyProtection="1">
      <alignment horizontal="right"/>
      <protection locked="0"/>
    </xf>
    <xf numFmtId="1" fontId="6" fillId="0" borderId="144" xfId="0" applyNumberFormat="1" applyFont="1" applyBorder="1" applyAlignment="1">
      <alignment horizontal="center" vertical="center" wrapText="1"/>
    </xf>
    <xf numFmtId="1" fontId="6" fillId="0" borderId="157" xfId="0" applyNumberFormat="1" applyFont="1" applyBorder="1" applyAlignment="1">
      <alignment horizontal="center" vertical="center" wrapText="1"/>
    </xf>
    <xf numFmtId="1" fontId="6" fillId="2" borderId="143" xfId="0" applyNumberFormat="1" applyFont="1" applyFill="1" applyBorder="1" applyAlignment="1">
      <alignment wrapText="1"/>
    </xf>
    <xf numFmtId="1" fontId="6" fillId="2" borderId="145" xfId="0" applyNumberFormat="1" applyFont="1" applyFill="1" applyBorder="1" applyAlignment="1">
      <alignment horizontal="right" wrapText="1"/>
    </xf>
    <xf numFmtId="1" fontId="6" fillId="0" borderId="143" xfId="0" applyNumberFormat="1" applyFont="1" applyBorder="1" applyAlignment="1">
      <alignment horizontal="center" vertical="center"/>
    </xf>
    <xf numFmtId="1" fontId="10" fillId="2" borderId="145" xfId="0" applyNumberFormat="1" applyFont="1" applyFill="1" applyBorder="1" applyAlignment="1">
      <alignment horizontal="center" vertical="center" wrapText="1"/>
    </xf>
    <xf numFmtId="1" fontId="6" fillId="0" borderId="143" xfId="0" applyNumberFormat="1" applyFont="1" applyBorder="1" applyAlignment="1">
      <alignment horizontal="left" vertical="center"/>
    </xf>
    <xf numFmtId="1" fontId="6" fillId="2" borderId="145" xfId="0" applyNumberFormat="1" applyFont="1" applyFill="1" applyBorder="1"/>
    <xf numFmtId="1" fontId="6" fillId="2" borderId="145" xfId="0" applyNumberFormat="1" applyFont="1" applyFill="1" applyBorder="1" applyAlignment="1">
      <alignment horizontal="center" vertical="center" wrapText="1"/>
    </xf>
    <xf numFmtId="1" fontId="6" fillId="2" borderId="157" xfId="0" applyNumberFormat="1" applyFont="1" applyFill="1" applyBorder="1"/>
    <xf numFmtId="1" fontId="6" fillId="0" borderId="12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center" vertical="center"/>
    </xf>
    <xf numFmtId="1" fontId="6" fillId="0" borderId="121" xfId="0" applyNumberFormat="1" applyFont="1" applyBorder="1" applyAlignment="1">
      <alignment horizontal="center" vertical="center" wrapText="1"/>
    </xf>
    <xf numFmtId="1" fontId="6" fillId="0" borderId="132" xfId="0" applyNumberFormat="1" applyFont="1" applyBorder="1" applyAlignment="1">
      <alignment horizontal="center" vertical="center" wrapText="1"/>
    </xf>
    <xf numFmtId="1" fontId="10" fillId="0" borderId="132" xfId="0" applyNumberFormat="1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left" vertical="center"/>
    </xf>
    <xf numFmtId="1" fontId="6" fillId="0" borderId="133" xfId="0" applyNumberFormat="1" applyFont="1" applyBorder="1" applyAlignment="1">
      <alignment horizontal="center" vertical="center" wrapText="1"/>
    </xf>
    <xf numFmtId="1" fontId="6" fillId="0" borderId="145" xfId="0" applyNumberFormat="1" applyFont="1" applyBorder="1" applyAlignment="1">
      <alignment horizontal="center" vertical="center" wrapText="1"/>
    </xf>
    <xf numFmtId="1" fontId="6" fillId="0" borderId="162" xfId="0" applyNumberFormat="1" applyFont="1" applyBorder="1" applyAlignment="1">
      <alignment horizontal="center" vertical="center" wrapText="1"/>
    </xf>
    <xf numFmtId="1" fontId="6" fillId="0" borderId="162" xfId="0" applyNumberFormat="1" applyFont="1" applyBorder="1"/>
    <xf numFmtId="1" fontId="6" fillId="6" borderId="162" xfId="0" applyNumberFormat="1" applyFont="1" applyFill="1" applyBorder="1" applyProtection="1">
      <protection locked="0"/>
    </xf>
    <xf numFmtId="1" fontId="10" fillId="0" borderId="162" xfId="0" applyNumberFormat="1" applyFont="1" applyBorder="1" applyAlignment="1">
      <alignment horizontal="center" vertical="center" wrapText="1"/>
    </xf>
    <xf numFmtId="1" fontId="6" fillId="6" borderId="162" xfId="0" applyNumberFormat="1" applyFont="1" applyFill="1" applyBorder="1" applyAlignment="1" applyProtection="1">
      <alignment horizontal="right"/>
      <protection locked="0"/>
    </xf>
    <xf numFmtId="1" fontId="6" fillId="0" borderId="161" xfId="0" applyNumberFormat="1" applyFont="1" applyBorder="1" applyAlignment="1">
      <alignment horizontal="center" vertical="center" wrapText="1"/>
    </xf>
    <xf numFmtId="1" fontId="6" fillId="2" borderId="162" xfId="0" applyNumberFormat="1" applyFont="1" applyFill="1" applyBorder="1" applyAlignment="1">
      <alignment horizontal="right" wrapText="1"/>
    </xf>
    <xf numFmtId="1" fontId="10" fillId="0" borderId="51" xfId="0" applyNumberFormat="1" applyFont="1" applyBorder="1" applyAlignment="1">
      <alignment wrapText="1"/>
    </xf>
    <xf numFmtId="1" fontId="10" fillId="2" borderId="162" xfId="0" applyNumberFormat="1" applyFont="1" applyFill="1" applyBorder="1" applyAlignment="1">
      <alignment horizontal="center" vertical="center" wrapText="1"/>
    </xf>
    <xf numFmtId="1" fontId="6" fillId="2" borderId="162" xfId="0" applyNumberFormat="1" applyFont="1" applyFill="1" applyBorder="1"/>
    <xf numFmtId="1" fontId="6" fillId="2" borderId="162" xfId="0" applyNumberFormat="1" applyFont="1" applyFill="1" applyBorder="1" applyAlignment="1">
      <alignment horizontal="center" vertical="center" wrapText="1"/>
    </xf>
    <xf numFmtId="1" fontId="3" fillId="5" borderId="163" xfId="0" applyNumberFormat="1" applyFont="1" applyFill="1" applyBorder="1"/>
    <xf numFmtId="1" fontId="10" fillId="0" borderId="160" xfId="0" applyNumberFormat="1" applyFont="1" applyBorder="1" applyAlignment="1">
      <alignment horizontal="right" vertical="center" wrapText="1"/>
    </xf>
    <xf numFmtId="1" fontId="6" fillId="0" borderId="160" xfId="0" applyNumberFormat="1" applyFont="1" applyBorder="1" applyAlignment="1">
      <alignment horizontal="right" vertical="center" wrapText="1"/>
    </xf>
    <xf numFmtId="1" fontId="6" fillId="6" borderId="165" xfId="0" applyNumberFormat="1" applyFont="1" applyFill="1" applyBorder="1" applyProtection="1">
      <protection locked="0"/>
    </xf>
    <xf numFmtId="1" fontId="6" fillId="0" borderId="165" xfId="0" applyNumberFormat="1" applyFont="1" applyBorder="1"/>
    <xf numFmtId="1" fontId="10" fillId="0" borderId="165" xfId="0" applyNumberFormat="1" applyFont="1" applyBorder="1" applyAlignment="1">
      <alignment horizontal="center" vertical="center" wrapText="1"/>
    </xf>
    <xf numFmtId="1" fontId="10" fillId="0" borderId="122" xfId="0" applyNumberFormat="1" applyFont="1" applyBorder="1" applyAlignment="1">
      <alignment horizontal="center" vertical="center" wrapText="1"/>
    </xf>
    <xf numFmtId="1" fontId="6" fillId="6" borderId="165" xfId="0" applyNumberFormat="1" applyFont="1" applyFill="1" applyBorder="1" applyAlignment="1" applyProtection="1">
      <alignment horizontal="right"/>
      <protection locked="0"/>
    </xf>
    <xf numFmtId="1" fontId="6" fillId="6" borderId="122" xfId="0" applyNumberFormat="1" applyFont="1" applyFill="1" applyBorder="1" applyAlignment="1" applyProtection="1">
      <alignment horizontal="right"/>
      <protection locked="0"/>
    </xf>
    <xf numFmtId="1" fontId="6" fillId="0" borderId="165" xfId="0" applyNumberFormat="1" applyFont="1" applyBorder="1" applyAlignment="1">
      <alignment horizontal="center" vertical="center" wrapText="1"/>
    </xf>
    <xf numFmtId="1" fontId="6" fillId="2" borderId="165" xfId="0" applyNumberFormat="1" applyFont="1" applyFill="1" applyBorder="1"/>
    <xf numFmtId="1" fontId="13" fillId="5" borderId="166" xfId="0" applyNumberFormat="1" applyFont="1" applyFill="1" applyBorder="1"/>
    <xf numFmtId="1" fontId="13" fillId="0" borderId="167" xfId="0" applyNumberFormat="1" applyFont="1" applyBorder="1"/>
    <xf numFmtId="1" fontId="6" fillId="0" borderId="170" xfId="0" applyNumberFormat="1" applyFont="1" applyBorder="1" applyAlignment="1">
      <alignment horizontal="center" vertical="center" wrapText="1"/>
    </xf>
    <xf numFmtId="1" fontId="6" fillId="0" borderId="173" xfId="0" applyNumberFormat="1" applyFont="1" applyBorder="1" applyAlignment="1">
      <alignment horizontal="center" vertical="center" wrapText="1"/>
    </xf>
    <xf numFmtId="1" fontId="6" fillId="0" borderId="174" xfId="0" applyNumberFormat="1" applyFont="1" applyBorder="1" applyAlignment="1">
      <alignment horizontal="center" vertical="center" wrapText="1"/>
    </xf>
    <xf numFmtId="1" fontId="6" fillId="0" borderId="175" xfId="0" applyNumberFormat="1" applyFont="1" applyBorder="1" applyAlignment="1">
      <alignment horizontal="center" vertical="center" wrapText="1"/>
    </xf>
    <xf numFmtId="1" fontId="6" fillId="0" borderId="176" xfId="0" applyNumberFormat="1" applyFont="1" applyBorder="1" applyAlignment="1">
      <alignment horizontal="center" vertical="center" wrapText="1"/>
    </xf>
    <xf numFmtId="1" fontId="6" fillId="0" borderId="176" xfId="0" applyNumberFormat="1" applyFont="1" applyBorder="1" applyAlignment="1">
      <alignment horizontal="right"/>
    </xf>
    <xf numFmtId="1" fontId="6" fillId="6" borderId="176" xfId="0" applyNumberFormat="1" applyFont="1" applyFill="1" applyBorder="1" applyProtection="1">
      <protection locked="0"/>
    </xf>
    <xf numFmtId="1" fontId="6" fillId="6" borderId="177" xfId="0" applyNumberFormat="1" applyFont="1" applyFill="1" applyBorder="1" applyProtection="1">
      <protection locked="0"/>
    </xf>
    <xf numFmtId="1" fontId="17" fillId="0" borderId="176" xfId="0" applyNumberFormat="1" applyFont="1" applyBorder="1"/>
    <xf numFmtId="1" fontId="17" fillId="0" borderId="177" xfId="0" applyNumberFormat="1" applyFont="1" applyBorder="1"/>
    <xf numFmtId="1" fontId="6" fillId="0" borderId="177" xfId="0" applyNumberFormat="1" applyFont="1" applyBorder="1"/>
    <xf numFmtId="1" fontId="6" fillId="0" borderId="176" xfId="0" applyNumberFormat="1" applyFont="1" applyBorder="1"/>
    <xf numFmtId="1" fontId="6" fillId="0" borderId="179" xfId="0" applyNumberFormat="1" applyFont="1" applyBorder="1" applyAlignment="1">
      <alignment horizontal="center" vertical="center" wrapText="1"/>
    </xf>
    <xf numFmtId="1" fontId="10" fillId="0" borderId="176" xfId="0" applyNumberFormat="1" applyFont="1" applyBorder="1" applyAlignment="1">
      <alignment horizontal="center" vertical="center" wrapText="1"/>
    </xf>
    <xf numFmtId="0" fontId="10" fillId="0" borderId="176" xfId="0" applyFont="1" applyBorder="1" applyAlignment="1">
      <alignment horizontal="center" vertical="center" wrapText="1"/>
    </xf>
    <xf numFmtId="0" fontId="22" fillId="0" borderId="179" xfId="0" applyFont="1" applyBorder="1" applyAlignment="1">
      <alignment vertical="center" wrapText="1"/>
    </xf>
    <xf numFmtId="0" fontId="1" fillId="0" borderId="179" xfId="0" applyFont="1" applyBorder="1" applyAlignment="1">
      <alignment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" fontId="6" fillId="0" borderId="145" xfId="0" applyNumberFormat="1" applyFont="1" applyBorder="1" applyAlignment="1">
      <alignment horizontal="center" vertical="center" wrapText="1"/>
    </xf>
    <xf numFmtId="0" fontId="10" fillId="0" borderId="176" xfId="0" applyFont="1" applyBorder="1" applyAlignment="1">
      <alignment horizontal="center" vertical="center" wrapText="1"/>
    </xf>
    <xf numFmtId="1" fontId="6" fillId="0" borderId="169" xfId="0" applyNumberFormat="1" applyFont="1" applyBorder="1" applyAlignment="1">
      <alignment horizontal="center" vertical="center" wrapText="1"/>
    </xf>
    <xf numFmtId="1" fontId="6" fillId="0" borderId="169" xfId="0" applyNumberFormat="1" applyFont="1" applyBorder="1" applyAlignment="1">
      <alignment horizontal="center" vertical="center"/>
    </xf>
    <xf numFmtId="1" fontId="6" fillId="0" borderId="176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1" fontId="6" fillId="0" borderId="143" xfId="0" applyNumberFormat="1" applyFont="1" applyBorder="1" applyAlignment="1">
      <alignment horizontal="center" vertical="center" wrapText="1"/>
    </xf>
    <xf numFmtId="1" fontId="6" fillId="0" borderId="145" xfId="0" applyNumberFormat="1" applyFont="1" applyBorder="1" applyAlignment="1">
      <alignment horizontal="center" vertical="center" wrapText="1"/>
    </xf>
    <xf numFmtId="1" fontId="6" fillId="0" borderId="143" xfId="0" applyNumberFormat="1" applyFont="1" applyBorder="1" applyAlignment="1">
      <alignment horizontal="center" vertical="center"/>
    </xf>
    <xf numFmtId="1" fontId="6" fillId="0" borderId="143" xfId="0" applyNumberFormat="1" applyFont="1" applyBorder="1" applyAlignment="1">
      <alignment horizontal="left" vertical="center"/>
    </xf>
    <xf numFmtId="1" fontId="6" fillId="0" borderId="176" xfId="0" applyNumberFormat="1" applyFont="1" applyBorder="1" applyAlignment="1">
      <alignment horizontal="center" vertical="center" wrapText="1"/>
    </xf>
    <xf numFmtId="1" fontId="6" fillId="0" borderId="172" xfId="0" applyNumberFormat="1" applyFont="1" applyBorder="1" applyAlignment="1">
      <alignment horizontal="center" vertical="center" wrapText="1"/>
    </xf>
    <xf numFmtId="1" fontId="6" fillId="6" borderId="169" xfId="0" applyNumberFormat="1" applyFont="1" applyFill="1" applyBorder="1" applyProtection="1">
      <protection locked="0"/>
    </xf>
    <xf numFmtId="1" fontId="6" fillId="6" borderId="180" xfId="0" applyNumberFormat="1" applyFont="1" applyFill="1" applyBorder="1" applyProtection="1">
      <protection locked="0"/>
    </xf>
    <xf numFmtId="1" fontId="6" fillId="0" borderId="169" xfId="0" applyNumberFormat="1" applyFont="1" applyBorder="1"/>
    <xf numFmtId="1" fontId="6" fillId="0" borderId="180" xfId="0" applyNumberFormat="1" applyFont="1" applyBorder="1"/>
    <xf numFmtId="1" fontId="6" fillId="0" borderId="174" xfId="0" applyNumberFormat="1" applyFont="1" applyBorder="1"/>
    <xf numFmtId="1" fontId="6" fillId="6" borderId="179" xfId="0" applyNumberFormat="1" applyFont="1" applyFill="1" applyBorder="1" applyProtection="1">
      <protection locked="0"/>
    </xf>
    <xf numFmtId="1" fontId="10" fillId="0" borderId="176" xfId="0" applyNumberFormat="1" applyFont="1" applyBorder="1" applyAlignment="1">
      <alignment horizontal="center" vertical="center" wrapText="1"/>
    </xf>
    <xf numFmtId="1" fontId="10" fillId="0" borderId="180" xfId="0" applyNumberFormat="1" applyFont="1" applyBorder="1" applyAlignment="1">
      <alignment horizontal="center" vertical="center" wrapText="1"/>
    </xf>
    <xf numFmtId="1" fontId="10" fillId="0" borderId="172" xfId="0" applyNumberFormat="1" applyFont="1" applyBorder="1" applyAlignment="1">
      <alignment horizontal="center" vertical="center" wrapText="1"/>
    </xf>
    <xf numFmtId="1" fontId="6" fillId="0" borderId="174" xfId="0" applyNumberFormat="1" applyFont="1" applyBorder="1" applyAlignment="1">
      <alignment horizontal="right" vertical="center"/>
    </xf>
    <xf numFmtId="1" fontId="6" fillId="6" borderId="176" xfId="0" applyNumberFormat="1" applyFont="1" applyFill="1" applyBorder="1" applyAlignment="1" applyProtection="1">
      <alignment horizontal="right"/>
      <protection locked="0"/>
    </xf>
    <xf numFmtId="1" fontId="6" fillId="6" borderId="180" xfId="0" applyNumberFormat="1" applyFont="1" applyFill="1" applyBorder="1" applyAlignment="1" applyProtection="1">
      <alignment horizontal="right"/>
      <protection locked="0"/>
    </xf>
    <xf numFmtId="1" fontId="6" fillId="6" borderId="172" xfId="0" applyNumberFormat="1" applyFont="1" applyFill="1" applyBorder="1" applyAlignment="1" applyProtection="1">
      <alignment horizontal="right"/>
      <protection locked="0"/>
    </xf>
    <xf numFmtId="1" fontId="6" fillId="0" borderId="177" xfId="0" applyNumberFormat="1" applyFont="1" applyBorder="1" applyAlignment="1">
      <alignment horizontal="center" vertical="center" wrapText="1"/>
    </xf>
    <xf numFmtId="1" fontId="6" fillId="0" borderId="180" xfId="0" applyNumberFormat="1" applyFont="1" applyBorder="1" applyAlignment="1">
      <alignment horizontal="center" vertical="center" wrapText="1"/>
    </xf>
    <xf numFmtId="1" fontId="6" fillId="2" borderId="169" xfId="0" applyNumberFormat="1" applyFont="1" applyFill="1" applyBorder="1" applyAlignment="1">
      <alignment wrapText="1"/>
    </xf>
    <xf numFmtId="1" fontId="6" fillId="2" borderId="176" xfId="0" applyNumberFormat="1" applyFont="1" applyFill="1" applyBorder="1" applyAlignment="1">
      <alignment horizontal="right" wrapText="1"/>
    </xf>
    <xf numFmtId="1" fontId="10" fillId="2" borderId="176" xfId="0" applyNumberFormat="1" applyFont="1" applyFill="1" applyBorder="1" applyAlignment="1">
      <alignment horizontal="center" vertical="center" wrapText="1"/>
    </xf>
    <xf numFmtId="1" fontId="6" fillId="0" borderId="169" xfId="0" applyNumberFormat="1" applyFont="1" applyBorder="1" applyAlignment="1">
      <alignment horizontal="left" vertical="center"/>
    </xf>
    <xf numFmtId="1" fontId="6" fillId="2" borderId="176" xfId="0" applyNumberFormat="1" applyFont="1" applyFill="1" applyBorder="1"/>
    <xf numFmtId="1" fontId="6" fillId="2" borderId="176" xfId="0" applyNumberFormat="1" applyFont="1" applyFill="1" applyBorder="1" applyAlignment="1">
      <alignment horizontal="center" vertical="center" wrapText="1"/>
    </xf>
    <xf numFmtId="1" fontId="6" fillId="2" borderId="180" xfId="0" applyNumberFormat="1" applyFont="1" applyFill="1" applyBorder="1"/>
    <xf numFmtId="1" fontId="13" fillId="5" borderId="181" xfId="0" applyNumberFormat="1" applyFont="1" applyFill="1" applyBorder="1"/>
    <xf numFmtId="1" fontId="14" fillId="0" borderId="182" xfId="0" applyNumberFormat="1" applyFont="1" applyBorder="1" applyProtection="1">
      <protection locked="0"/>
    </xf>
    <xf numFmtId="1" fontId="14" fillId="0" borderId="183" xfId="0" applyNumberFormat="1" applyFont="1" applyBorder="1" applyAlignment="1">
      <alignment vertical="center"/>
    </xf>
    <xf numFmtId="1" fontId="13" fillId="0" borderId="182" xfId="0" applyNumberFormat="1" applyFont="1" applyBorder="1"/>
    <xf numFmtId="1" fontId="13" fillId="0" borderId="184" xfId="0" applyNumberFormat="1" applyFont="1" applyBorder="1"/>
    <xf numFmtId="1" fontId="6" fillId="0" borderId="187" xfId="0" applyNumberFormat="1" applyFont="1" applyBorder="1" applyAlignment="1">
      <alignment horizontal="center" vertical="center" wrapText="1"/>
    </xf>
    <xf numFmtId="1" fontId="6" fillId="0" borderId="187" xfId="0" applyNumberFormat="1" applyFont="1" applyBorder="1" applyAlignment="1">
      <alignment horizontal="center" vertical="center" wrapText="1"/>
    </xf>
    <xf numFmtId="1" fontId="6" fillId="2" borderId="169" xfId="0" applyNumberFormat="1" applyFont="1" applyFill="1" applyBorder="1" applyAlignment="1">
      <alignment horizontal="left" wrapText="1"/>
    </xf>
    <xf numFmtId="1" fontId="17" fillId="0" borderId="169" xfId="0" applyNumberFormat="1" applyFont="1" applyBorder="1"/>
    <xf numFmtId="1" fontId="6" fillId="0" borderId="12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center" vertical="center"/>
    </xf>
    <xf numFmtId="1" fontId="6" fillId="0" borderId="121" xfId="0" applyNumberFormat="1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left" vertical="center"/>
    </xf>
    <xf numFmtId="0" fontId="10" fillId="0" borderId="176" xfId="0" applyFont="1" applyBorder="1" applyAlignment="1">
      <alignment horizontal="center" vertical="center" wrapText="1"/>
    </xf>
    <xf numFmtId="1" fontId="6" fillId="0" borderId="176" xfId="0" applyNumberFormat="1" applyFont="1" applyBorder="1" applyAlignment="1">
      <alignment horizontal="center" vertical="center" wrapText="1"/>
    </xf>
    <xf numFmtId="1" fontId="6" fillId="0" borderId="179" xfId="0" applyNumberFormat="1" applyFont="1" applyBorder="1" applyAlignment="1">
      <alignment horizontal="center" vertical="center" wrapText="1"/>
    </xf>
    <xf numFmtId="1" fontId="10" fillId="0" borderId="176" xfId="0" applyNumberFormat="1" applyFont="1" applyBorder="1" applyAlignment="1">
      <alignment horizontal="center" vertical="center" wrapText="1"/>
    </xf>
    <xf numFmtId="1" fontId="6" fillId="0" borderId="177" xfId="0" applyNumberFormat="1" applyFont="1" applyBorder="1" applyAlignment="1">
      <alignment horizontal="center" vertical="center" wrapText="1"/>
    </xf>
    <xf numFmtId="1" fontId="6" fillId="0" borderId="187" xfId="0" applyNumberFormat="1" applyFont="1" applyBorder="1" applyAlignment="1">
      <alignment horizontal="center" vertical="center" wrapText="1"/>
    </xf>
    <xf numFmtId="1" fontId="13" fillId="5" borderId="190" xfId="0" applyNumberFormat="1" applyFont="1" applyFill="1" applyBorder="1"/>
    <xf numFmtId="1" fontId="14" fillId="0" borderId="191" xfId="0" applyNumberFormat="1" applyFont="1" applyBorder="1" applyProtection="1">
      <protection locked="0"/>
    </xf>
    <xf numFmtId="1" fontId="14" fillId="0" borderId="192" xfId="0" applyNumberFormat="1" applyFont="1" applyBorder="1" applyAlignment="1">
      <alignment vertical="center"/>
    </xf>
    <xf numFmtId="1" fontId="13" fillId="0" borderId="191" xfId="0" applyNumberFormat="1" applyFont="1" applyBorder="1"/>
    <xf numFmtId="1" fontId="13" fillId="0" borderId="193" xfId="0" applyNumberFormat="1" applyFont="1" applyBorder="1"/>
    <xf numFmtId="1" fontId="3" fillId="5" borderId="196" xfId="0" applyNumberFormat="1" applyFont="1" applyFill="1" applyBorder="1"/>
    <xf numFmtId="1" fontId="6" fillId="0" borderId="197" xfId="0" applyNumberFormat="1" applyFont="1" applyBorder="1" applyAlignment="1">
      <alignment horizontal="center" vertical="center" wrapText="1"/>
    </xf>
    <xf numFmtId="1" fontId="6" fillId="0" borderId="198" xfId="0" applyNumberFormat="1" applyFont="1" applyBorder="1" applyAlignment="1">
      <alignment horizontal="center" vertical="center" wrapText="1"/>
    </xf>
    <xf numFmtId="1" fontId="6" fillId="0" borderId="199" xfId="0" applyNumberFormat="1" applyFont="1" applyBorder="1" applyAlignment="1">
      <alignment horizontal="center" vertical="center" wrapText="1"/>
    </xf>
    <xf numFmtId="1" fontId="6" fillId="0" borderId="200" xfId="0" applyNumberFormat="1" applyFont="1" applyBorder="1" applyAlignment="1">
      <alignment horizontal="center" vertical="center" wrapText="1"/>
    </xf>
    <xf numFmtId="1" fontId="6" fillId="0" borderId="200" xfId="0" applyNumberFormat="1" applyFont="1" applyBorder="1" applyAlignment="1">
      <alignment horizontal="right"/>
    </xf>
    <xf numFmtId="1" fontId="6" fillId="6" borderId="200" xfId="0" applyNumberFormat="1" applyFont="1" applyFill="1" applyBorder="1" applyProtection="1">
      <protection locked="0"/>
    </xf>
    <xf numFmtId="1" fontId="6" fillId="6" borderId="201" xfId="0" applyNumberFormat="1" applyFont="1" applyFill="1" applyBorder="1" applyProtection="1">
      <protection locked="0"/>
    </xf>
    <xf numFmtId="1" fontId="17" fillId="0" borderId="200" xfId="0" applyNumberFormat="1" applyFont="1" applyBorder="1"/>
    <xf numFmtId="1" fontId="17" fillId="0" borderId="201" xfId="0" applyNumberFormat="1" applyFont="1" applyBorder="1"/>
    <xf numFmtId="1" fontId="6" fillId="0" borderId="201" xfId="0" applyNumberFormat="1" applyFont="1" applyBorder="1"/>
    <xf numFmtId="1" fontId="6" fillId="0" borderId="200" xfId="0" applyNumberFormat="1" applyFont="1" applyBorder="1"/>
    <xf numFmtId="1" fontId="6" fillId="0" borderId="203" xfId="0" applyNumberFormat="1" applyFont="1" applyBorder="1" applyAlignment="1">
      <alignment horizontal="center" vertical="center" wrapText="1"/>
    </xf>
    <xf numFmtId="1" fontId="10" fillId="0" borderId="200" xfId="0" applyNumberFormat="1" applyFont="1" applyBorder="1" applyAlignment="1">
      <alignment horizontal="center" vertical="center" wrapText="1"/>
    </xf>
    <xf numFmtId="0" fontId="10" fillId="0" borderId="200" xfId="0" applyFont="1" applyBorder="1" applyAlignment="1">
      <alignment horizontal="center" vertical="center" wrapText="1"/>
    </xf>
    <xf numFmtId="0" fontId="22" fillId="0" borderId="203" xfId="0" applyFont="1" applyBorder="1" applyAlignment="1">
      <alignment vertical="center" wrapText="1"/>
    </xf>
    <xf numFmtId="0" fontId="1" fillId="0" borderId="203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 wrapText="1"/>
    </xf>
    <xf numFmtId="1" fontId="6" fillId="0" borderId="200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center" vertical="center"/>
    </xf>
    <xf numFmtId="1" fontId="6" fillId="6" borderId="204" xfId="0" applyNumberFormat="1" applyFont="1" applyFill="1" applyBorder="1" applyProtection="1">
      <protection locked="0"/>
    </xf>
    <xf numFmtId="1" fontId="6" fillId="0" borderId="204" xfId="0" applyNumberFormat="1" applyFont="1" applyBorder="1"/>
    <xf numFmtId="1" fontId="6" fillId="0" borderId="187" xfId="0" applyNumberFormat="1" applyFont="1" applyBorder="1"/>
    <xf numFmtId="1" fontId="10" fillId="0" borderId="204" xfId="0" applyNumberFormat="1" applyFont="1" applyBorder="1" applyAlignment="1">
      <alignment horizontal="center" vertical="center" wrapText="1"/>
    </xf>
    <xf numFmtId="1" fontId="6" fillId="0" borderId="187" xfId="0" applyNumberFormat="1" applyFont="1" applyBorder="1" applyAlignment="1">
      <alignment horizontal="right" vertical="center"/>
    </xf>
    <xf numFmtId="1" fontId="6" fillId="6" borderId="204" xfId="0" applyNumberFormat="1" applyFont="1" applyFill="1" applyBorder="1" applyAlignment="1" applyProtection="1">
      <alignment horizontal="right"/>
      <protection locked="0"/>
    </xf>
    <xf numFmtId="1" fontId="6" fillId="0" borderId="204" xfId="0" applyNumberFormat="1" applyFont="1" applyBorder="1" applyAlignment="1">
      <alignment horizontal="center" vertical="center" wrapText="1"/>
    </xf>
    <xf numFmtId="1" fontId="6" fillId="2" borderId="204" xfId="0" applyNumberFormat="1" applyFont="1" applyFill="1" applyBorder="1"/>
    <xf numFmtId="1" fontId="13" fillId="5" borderId="205" xfId="0" applyNumberFormat="1" applyFont="1" applyFill="1" applyBorder="1"/>
    <xf numFmtId="1" fontId="14" fillId="0" borderId="206" xfId="0" applyNumberFormat="1" applyFont="1" applyBorder="1" applyProtection="1">
      <protection locked="0"/>
    </xf>
    <xf numFmtId="1" fontId="14" fillId="0" borderId="207" xfId="0" applyNumberFormat="1" applyFont="1" applyBorder="1" applyAlignment="1">
      <alignment vertical="center"/>
    </xf>
    <xf numFmtId="1" fontId="13" fillId="0" borderId="206" xfId="0" applyNumberFormat="1" applyFont="1" applyBorder="1"/>
    <xf numFmtId="1" fontId="13" fillId="0" borderId="208" xfId="0" applyNumberFormat="1" applyFont="1" applyBorder="1"/>
    <xf numFmtId="1" fontId="6" fillId="0" borderId="212" xfId="0" applyNumberFormat="1" applyFont="1" applyBorder="1" applyAlignment="1">
      <alignment horizontal="center" vertical="center" wrapText="1"/>
    </xf>
    <xf numFmtId="1" fontId="6" fillId="0" borderId="213" xfId="0" applyNumberFormat="1" applyFont="1" applyBorder="1" applyAlignment="1">
      <alignment horizontal="center" vertical="center" wrapText="1"/>
    </xf>
    <xf numFmtId="1" fontId="3" fillId="5" borderId="216" xfId="0" applyNumberFormat="1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" fontId="6" fillId="0" borderId="143" xfId="0" applyNumberFormat="1" applyFont="1" applyBorder="1" applyAlignment="1">
      <alignment horizontal="center" vertical="center" wrapText="1"/>
    </xf>
    <xf numFmtId="1" fontId="6" fillId="0" borderId="143" xfId="0" applyNumberFormat="1" applyFont="1" applyBorder="1" applyAlignment="1">
      <alignment horizontal="center" vertical="center"/>
    </xf>
    <xf numFmtId="1" fontId="6" fillId="0" borderId="143" xfId="0" applyNumberFormat="1" applyFont="1" applyBorder="1" applyAlignment="1">
      <alignment horizontal="left" vertical="center"/>
    </xf>
    <xf numFmtId="1" fontId="6" fillId="0" borderId="195" xfId="0" applyNumberFormat="1" applyFont="1" applyBorder="1" applyAlignment="1">
      <alignment horizontal="center" vertical="center" wrapText="1"/>
    </xf>
    <xf numFmtId="1" fontId="6" fillId="6" borderId="194" xfId="0" applyNumberFormat="1" applyFont="1" applyFill="1" applyBorder="1" applyProtection="1">
      <protection locked="0"/>
    </xf>
    <xf numFmtId="1" fontId="6" fillId="0" borderId="194" xfId="0" applyNumberFormat="1" applyFont="1" applyBorder="1"/>
    <xf numFmtId="1" fontId="6" fillId="0" borderId="198" xfId="0" applyNumberFormat="1" applyFont="1" applyBorder="1"/>
    <xf numFmtId="1" fontId="6" fillId="6" borderId="203" xfId="0" applyNumberFormat="1" applyFont="1" applyFill="1" applyBorder="1" applyProtection="1">
      <protection locked="0"/>
    </xf>
    <xf numFmtId="1" fontId="10" fillId="0" borderId="195" xfId="0" applyNumberFormat="1" applyFont="1" applyBorder="1" applyAlignment="1">
      <alignment horizontal="center" vertical="center" wrapText="1"/>
    </xf>
    <xf numFmtId="1" fontId="6" fillId="0" borderId="198" xfId="0" applyNumberFormat="1" applyFont="1" applyBorder="1" applyAlignment="1">
      <alignment horizontal="right" vertical="center"/>
    </xf>
    <xf numFmtId="1" fontId="6" fillId="6" borderId="200" xfId="0" applyNumberFormat="1" applyFont="1" applyFill="1" applyBorder="1" applyAlignment="1" applyProtection="1">
      <alignment horizontal="right"/>
      <protection locked="0"/>
    </xf>
    <xf numFmtId="1" fontId="6" fillId="6" borderId="195" xfId="0" applyNumberFormat="1" applyFont="1" applyFill="1" applyBorder="1" applyAlignment="1" applyProtection="1">
      <alignment horizontal="right"/>
      <protection locked="0"/>
    </xf>
    <xf numFmtId="1" fontId="6" fillId="0" borderId="201" xfId="0" applyNumberFormat="1" applyFont="1" applyBorder="1" applyAlignment="1">
      <alignment horizontal="center" vertical="center" wrapText="1"/>
    </xf>
    <xf numFmtId="1" fontId="6" fillId="2" borderId="194" xfId="0" applyNumberFormat="1" applyFont="1" applyFill="1" applyBorder="1" applyAlignment="1">
      <alignment wrapText="1"/>
    </xf>
    <xf numFmtId="1" fontId="6" fillId="2" borderId="200" xfId="0" applyNumberFormat="1" applyFont="1" applyFill="1" applyBorder="1" applyAlignment="1">
      <alignment horizontal="right" wrapText="1"/>
    </xf>
    <xf numFmtId="1" fontId="10" fillId="2" borderId="200" xfId="0" applyNumberFormat="1" applyFont="1" applyFill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left" vertical="center"/>
    </xf>
    <xf numFmtId="1" fontId="6" fillId="2" borderId="200" xfId="0" applyNumberFormat="1" applyFont="1" applyFill="1" applyBorder="1"/>
    <xf numFmtId="1" fontId="6" fillId="2" borderId="200" xfId="0" applyNumberFormat="1" applyFont="1" applyFill="1" applyBorder="1" applyAlignment="1">
      <alignment horizontal="center" vertical="center" wrapText="1"/>
    </xf>
    <xf numFmtId="1" fontId="13" fillId="5" borderId="223" xfId="0" applyNumberFormat="1" applyFont="1" applyFill="1" applyBorder="1"/>
    <xf numFmtId="1" fontId="14" fillId="0" borderId="224" xfId="0" applyNumberFormat="1" applyFont="1" applyBorder="1" applyProtection="1">
      <protection locked="0"/>
    </xf>
    <xf numFmtId="1" fontId="14" fillId="0" borderId="225" xfId="0" applyNumberFormat="1" applyFont="1" applyBorder="1" applyAlignment="1">
      <alignment vertical="center"/>
    </xf>
    <xf numFmtId="1" fontId="13" fillId="0" borderId="224" xfId="0" applyNumberFormat="1" applyFont="1" applyBorder="1"/>
    <xf numFmtId="1" fontId="13" fillId="0" borderId="226" xfId="0" applyNumberFormat="1" applyFont="1" applyBorder="1"/>
    <xf numFmtId="1" fontId="6" fillId="0" borderId="230" xfId="0" applyNumberFormat="1" applyFont="1" applyBorder="1" applyAlignment="1">
      <alignment horizontal="center" vertical="center" wrapText="1"/>
    </xf>
    <xf numFmtId="1" fontId="6" fillId="0" borderId="231" xfId="0" applyNumberFormat="1" applyFont="1" applyBorder="1" applyAlignment="1">
      <alignment horizontal="center" vertical="center" wrapText="1"/>
    </xf>
    <xf numFmtId="1" fontId="3" fillId="5" borderId="234" xfId="0" applyNumberFormat="1" applyFont="1" applyFill="1" applyBorder="1"/>
    <xf numFmtId="1" fontId="6" fillId="0" borderId="235" xfId="0" applyNumberFormat="1" applyFont="1" applyBorder="1" applyAlignment="1">
      <alignment horizontal="center" vertical="center" wrapText="1"/>
    </xf>
    <xf numFmtId="1" fontId="6" fillId="0" borderId="236" xfId="0" applyNumberFormat="1" applyFont="1" applyBorder="1" applyAlignment="1">
      <alignment horizontal="center" vertical="center" wrapText="1"/>
    </xf>
    <xf numFmtId="1" fontId="6" fillId="2" borderId="194" xfId="0" applyNumberFormat="1" applyFont="1" applyFill="1" applyBorder="1" applyAlignment="1">
      <alignment horizontal="left" wrapText="1"/>
    </xf>
    <xf numFmtId="1" fontId="17" fillId="0" borderId="194" xfId="0" applyNumberFormat="1" applyFont="1" applyBorder="1"/>
    <xf numFmtId="1" fontId="6" fillId="0" borderId="242" xfId="0" applyNumberFormat="1" applyFont="1" applyBorder="1" applyAlignment="1">
      <alignment horizontal="center" vertical="center" wrapText="1"/>
    </xf>
    <xf numFmtId="1" fontId="6" fillId="0" borderId="215" xfId="0" applyNumberFormat="1" applyFont="1" applyBorder="1" applyAlignment="1">
      <alignment horizontal="center" vertical="center" wrapText="1"/>
    </xf>
    <xf numFmtId="1" fontId="6" fillId="0" borderId="242" xfId="0" applyNumberFormat="1" applyFont="1" applyBorder="1"/>
    <xf numFmtId="1" fontId="6" fillId="6" borderId="242" xfId="0" applyNumberFormat="1" applyFont="1" applyFill="1" applyBorder="1" applyProtection="1">
      <protection locked="0"/>
    </xf>
    <xf numFmtId="1" fontId="6" fillId="0" borderId="240" xfId="0" applyNumberFormat="1" applyFont="1" applyBorder="1"/>
    <xf numFmtId="1" fontId="6" fillId="6" borderId="237" xfId="0" applyNumberFormat="1" applyFont="1" applyFill="1" applyBorder="1" applyProtection="1">
      <protection locked="0"/>
    </xf>
    <xf numFmtId="1" fontId="10" fillId="0" borderId="247" xfId="0" applyNumberFormat="1" applyFont="1" applyBorder="1" applyAlignment="1">
      <alignment horizontal="center" vertical="center" wrapText="1"/>
    </xf>
    <xf numFmtId="1" fontId="10" fillId="0" borderId="233" xfId="0" applyNumberFormat="1" applyFont="1" applyBorder="1" applyAlignment="1">
      <alignment horizontal="center" vertical="center" wrapText="1"/>
    </xf>
    <xf numFmtId="1" fontId="6" fillId="0" borderId="240" xfId="0" applyNumberFormat="1" applyFont="1" applyBorder="1" applyAlignment="1">
      <alignment horizontal="right" vertical="center"/>
    </xf>
    <xf numFmtId="1" fontId="6" fillId="6" borderId="247" xfId="0" applyNumberFormat="1" applyFont="1" applyFill="1" applyBorder="1" applyAlignment="1" applyProtection="1">
      <alignment horizontal="right"/>
      <protection locked="0"/>
    </xf>
    <xf numFmtId="1" fontId="6" fillId="6" borderId="233" xfId="0" applyNumberFormat="1" applyFont="1" applyFill="1" applyBorder="1" applyAlignment="1" applyProtection="1">
      <alignment horizontal="right"/>
      <protection locked="0"/>
    </xf>
    <xf numFmtId="1" fontId="6" fillId="0" borderId="248" xfId="0" applyNumberFormat="1" applyFont="1" applyBorder="1" applyAlignment="1">
      <alignment horizontal="center" vertical="center" wrapText="1"/>
    </xf>
    <xf numFmtId="1" fontId="6" fillId="0" borderId="247" xfId="0" applyNumberFormat="1" applyFont="1" applyBorder="1" applyAlignment="1">
      <alignment horizontal="center" vertical="center" wrapText="1"/>
    </xf>
    <xf numFmtId="1" fontId="6" fillId="2" borderId="247" xfId="0" applyNumberFormat="1" applyFont="1" applyFill="1" applyBorder="1" applyAlignment="1">
      <alignment horizontal="right" wrapText="1"/>
    </xf>
    <xf numFmtId="1" fontId="10" fillId="2" borderId="247" xfId="0" applyNumberFormat="1" applyFont="1" applyFill="1" applyBorder="1" applyAlignment="1">
      <alignment horizontal="center" vertical="center" wrapText="1"/>
    </xf>
    <xf numFmtId="1" fontId="6" fillId="2" borderId="247" xfId="0" applyNumberFormat="1" applyFont="1" applyFill="1" applyBorder="1"/>
    <xf numFmtId="1" fontId="6" fillId="2" borderId="247" xfId="0" applyNumberFormat="1" applyFont="1" applyFill="1" applyBorder="1" applyAlignment="1">
      <alignment horizontal="center" vertical="center" wrapText="1"/>
    </xf>
    <xf numFmtId="1" fontId="6" fillId="0" borderId="240" xfId="0" applyNumberFormat="1" applyFont="1" applyBorder="1" applyAlignment="1">
      <alignment horizontal="center" vertical="center" wrapText="1"/>
    </xf>
    <xf numFmtId="1" fontId="10" fillId="0" borderId="239" xfId="0" applyNumberFormat="1" applyFont="1" applyBorder="1" applyAlignment="1">
      <alignment horizontal="right" vertical="center" wrapText="1"/>
    </xf>
    <xf numFmtId="1" fontId="6" fillId="0" borderId="239" xfId="0" applyNumberFormat="1" applyFont="1" applyBorder="1" applyAlignment="1">
      <alignment horizontal="right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center" vertical="center"/>
    </xf>
    <xf numFmtId="1" fontId="6" fillId="0" borderId="213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left" vertical="center"/>
    </xf>
    <xf numFmtId="1" fontId="6" fillId="0" borderId="231" xfId="0" applyNumberFormat="1" applyFont="1" applyBorder="1"/>
    <xf numFmtId="1" fontId="10" fillId="0" borderId="215" xfId="0" applyNumberFormat="1" applyFont="1" applyBorder="1" applyAlignment="1">
      <alignment horizontal="center" vertical="center" wrapText="1"/>
    </xf>
    <xf numFmtId="1" fontId="6" fillId="0" borderId="231" xfId="0" applyNumberFormat="1" applyFont="1" applyBorder="1" applyAlignment="1">
      <alignment horizontal="right" vertical="center"/>
    </xf>
    <xf numFmtId="1" fontId="6" fillId="6" borderId="215" xfId="0" applyNumberFormat="1" applyFont="1" applyFill="1" applyBorder="1" applyAlignment="1" applyProtection="1">
      <alignment horizontal="right"/>
      <protection locked="0"/>
    </xf>
    <xf numFmtId="1" fontId="6" fillId="0" borderId="249" xfId="0" applyNumberFormat="1" applyFont="1" applyBorder="1" applyAlignment="1">
      <alignment horizontal="center" vertical="center" wrapText="1"/>
    </xf>
    <xf numFmtId="1" fontId="6" fillId="0" borderId="250" xfId="0" applyNumberFormat="1" applyFont="1" applyBorder="1" applyAlignment="1">
      <alignment horizontal="right"/>
    </xf>
    <xf numFmtId="1" fontId="6" fillId="6" borderId="250" xfId="0" applyNumberFormat="1" applyFont="1" applyFill="1" applyBorder="1" applyProtection="1">
      <protection locked="0"/>
    </xf>
    <xf numFmtId="1" fontId="6" fillId="6" borderId="251" xfId="0" applyNumberFormat="1" applyFont="1" applyFill="1" applyBorder="1" applyProtection="1">
      <protection locked="0"/>
    </xf>
    <xf numFmtId="1" fontId="17" fillId="0" borderId="250" xfId="0" applyNumberFormat="1" applyFont="1" applyBorder="1"/>
    <xf numFmtId="1" fontId="17" fillId="0" borderId="251" xfId="0" applyNumberFormat="1" applyFont="1" applyBorder="1"/>
    <xf numFmtId="1" fontId="6" fillId="0" borderId="251" xfId="0" applyNumberFormat="1" applyFont="1" applyBorder="1"/>
    <xf numFmtId="1" fontId="6" fillId="0" borderId="250" xfId="0" applyNumberFormat="1" applyFont="1" applyBorder="1"/>
    <xf numFmtId="1" fontId="6" fillId="0" borderId="250" xfId="0" applyNumberFormat="1" applyFont="1" applyBorder="1" applyAlignment="1">
      <alignment horizontal="center" vertical="center" wrapText="1"/>
    </xf>
    <xf numFmtId="1" fontId="6" fillId="0" borderId="253" xfId="0" applyNumberFormat="1" applyFont="1" applyBorder="1" applyAlignment="1">
      <alignment horizontal="center" vertical="center" wrapText="1"/>
    </xf>
    <xf numFmtId="1" fontId="10" fillId="0" borderId="250" xfId="0" applyNumberFormat="1" applyFont="1" applyBorder="1" applyAlignment="1">
      <alignment horizontal="center" vertical="center" wrapText="1"/>
    </xf>
    <xf numFmtId="0" fontId="10" fillId="0" borderId="250" xfId="0" applyFont="1" applyBorder="1" applyAlignment="1">
      <alignment horizontal="center" vertical="center" wrapText="1"/>
    </xf>
    <xf numFmtId="0" fontId="22" fillId="0" borderId="253" xfId="0" applyFont="1" applyBorder="1" applyAlignment="1">
      <alignment vertical="center" wrapText="1"/>
    </xf>
    <xf numFmtId="0" fontId="1" fillId="0" borderId="253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1" fontId="6" fillId="0" borderId="194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center" vertical="center"/>
    </xf>
    <xf numFmtId="1" fontId="6" fillId="0" borderId="194" xfId="0" applyNumberFormat="1" applyFont="1" applyBorder="1" applyAlignment="1">
      <alignment horizontal="left" vertical="center"/>
    </xf>
    <xf numFmtId="1" fontId="6" fillId="0" borderId="250" xfId="0" applyNumberFormat="1" applyFont="1" applyBorder="1" applyAlignment="1">
      <alignment horizontal="center" vertical="center" wrapText="1"/>
    </xf>
    <xf numFmtId="1" fontId="6" fillId="6" borderId="253" xfId="0" applyNumberFormat="1" applyFont="1" applyFill="1" applyBorder="1" applyProtection="1">
      <protection locked="0"/>
    </xf>
    <xf numFmtId="1" fontId="10" fillId="0" borderId="250" xfId="0" applyNumberFormat="1" applyFont="1" applyBorder="1" applyAlignment="1">
      <alignment horizontal="center" vertical="center" wrapText="1"/>
    </xf>
    <xf numFmtId="1" fontId="6" fillId="6" borderId="250" xfId="0" applyNumberFormat="1" applyFont="1" applyFill="1" applyBorder="1" applyAlignment="1" applyProtection="1">
      <alignment horizontal="right"/>
      <protection locked="0"/>
    </xf>
    <xf numFmtId="1" fontId="6" fillId="0" borderId="251" xfId="0" applyNumberFormat="1" applyFont="1" applyBorder="1" applyAlignment="1">
      <alignment horizontal="center" vertical="center" wrapText="1"/>
    </xf>
    <xf numFmtId="1" fontId="6" fillId="2" borderId="250" xfId="0" applyNumberFormat="1" applyFont="1" applyFill="1" applyBorder="1" applyAlignment="1">
      <alignment horizontal="right" wrapText="1"/>
    </xf>
    <xf numFmtId="1" fontId="10" fillId="2" borderId="250" xfId="0" applyNumberFormat="1" applyFont="1" applyFill="1" applyBorder="1" applyAlignment="1">
      <alignment horizontal="center" vertical="center" wrapText="1"/>
    </xf>
    <xf numFmtId="1" fontId="6" fillId="2" borderId="250" xfId="0" applyNumberFormat="1" applyFont="1" applyFill="1" applyBorder="1"/>
    <xf numFmtId="1" fontId="6" fillId="2" borderId="250" xfId="0" applyNumberFormat="1" applyFont="1" applyFill="1" applyBorder="1" applyAlignment="1">
      <alignment horizontal="center" vertical="center" wrapText="1"/>
    </xf>
    <xf numFmtId="1" fontId="13" fillId="5" borderId="257" xfId="0" applyNumberFormat="1" applyFont="1" applyFill="1" applyBorder="1"/>
    <xf numFmtId="1" fontId="14" fillId="0" borderId="258" xfId="0" applyNumberFormat="1" applyFont="1" applyBorder="1" applyProtection="1">
      <protection locked="0"/>
    </xf>
    <xf numFmtId="1" fontId="14" fillId="0" borderId="259" xfId="0" applyNumberFormat="1" applyFont="1" applyBorder="1" applyAlignment="1">
      <alignment vertical="center"/>
    </xf>
    <xf numFmtId="1" fontId="13" fillId="0" borderId="258" xfId="0" applyNumberFormat="1" applyFont="1" applyBorder="1"/>
    <xf numFmtId="1" fontId="13" fillId="0" borderId="260" xfId="0" applyNumberFormat="1" applyFont="1" applyBorder="1"/>
    <xf numFmtId="1" fontId="6" fillId="0" borderId="261" xfId="0" applyNumberFormat="1" applyFont="1" applyBorder="1" applyAlignment="1">
      <alignment horizontal="center" vertical="center" wrapText="1"/>
    </xf>
    <xf numFmtId="1" fontId="6" fillId="0" borderId="264" xfId="0" applyNumberFormat="1" applyFont="1" applyBorder="1" applyAlignment="1">
      <alignment horizontal="center" vertical="center" wrapText="1"/>
    </xf>
    <xf numFmtId="1" fontId="6" fillId="0" borderId="265" xfId="0" applyNumberFormat="1" applyFont="1" applyBorder="1" applyAlignment="1">
      <alignment horizontal="center" vertical="center" wrapText="1"/>
    </xf>
    <xf numFmtId="1" fontId="6" fillId="0" borderId="265" xfId="0" applyNumberFormat="1" applyFont="1" applyBorder="1" applyAlignment="1">
      <alignment horizontal="center" vertical="center" wrapText="1"/>
    </xf>
    <xf numFmtId="1" fontId="3" fillId="5" borderId="268" xfId="0" applyNumberFormat="1" applyFont="1" applyFill="1" applyBorder="1"/>
    <xf numFmtId="1" fontId="4" fillId="0" borderId="0" xfId="0" applyNumberFormat="1" applyFont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52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6" fillId="0" borderId="64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52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1" fillId="0" borderId="65" xfId="0" applyNumberFormat="1" applyFont="1" applyBorder="1" applyAlignment="1">
      <alignment horizontal="center" vertical="center" wrapText="1"/>
    </xf>
    <xf numFmtId="1" fontId="11" fillId="0" borderId="67" xfId="0" applyNumberFormat="1" applyFont="1" applyBorder="1" applyAlignment="1">
      <alignment horizontal="center" vertical="center" wrapText="1"/>
    </xf>
    <xf numFmtId="1" fontId="11" fillId="0" borderId="66" xfId="0" applyNumberFormat="1" applyFont="1" applyBorder="1" applyAlignment="1">
      <alignment horizontal="center" vertical="center" wrapText="1"/>
    </xf>
    <xf numFmtId="1" fontId="11" fillId="0" borderId="54" xfId="0" applyNumberFormat="1" applyFont="1" applyBorder="1" applyAlignment="1">
      <alignment horizontal="center" vertical="center" wrapText="1"/>
    </xf>
    <xf numFmtId="1" fontId="10" fillId="0" borderId="38" xfId="0" applyNumberFormat="1" applyFont="1" applyBorder="1" applyAlignment="1">
      <alignment horizontal="left" wrapText="1"/>
    </xf>
    <xf numFmtId="1" fontId="10" fillId="0" borderId="36" xfId="0" applyNumberFormat="1" applyFont="1" applyBorder="1" applyAlignment="1">
      <alignment horizontal="left" wrapText="1"/>
    </xf>
    <xf numFmtId="1" fontId="6" fillId="0" borderId="7" xfId="0" applyNumberFormat="1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1" fontId="6" fillId="0" borderId="13" xfId="0" applyNumberFormat="1" applyFont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69" xfId="0" applyNumberFormat="1" applyFont="1" applyBorder="1" applyAlignment="1">
      <alignment horizontal="left" wrapText="1"/>
    </xf>
    <xf numFmtId="1" fontId="6" fillId="0" borderId="70" xfId="0" applyNumberFormat="1" applyFont="1" applyBorder="1" applyAlignment="1">
      <alignment horizontal="left" wrapText="1"/>
    </xf>
    <xf numFmtId="1" fontId="6" fillId="0" borderId="38" xfId="0" applyNumberFormat="1" applyFont="1" applyBorder="1" applyAlignment="1">
      <alignment horizontal="left" vertical="center" wrapText="1"/>
    </xf>
    <xf numFmtId="1" fontId="6" fillId="0" borderId="36" xfId="0" applyNumberFormat="1" applyFont="1" applyBorder="1" applyAlignment="1">
      <alignment horizontal="left" vertical="center" wrapText="1"/>
    </xf>
    <xf numFmtId="1" fontId="10" fillId="0" borderId="55" xfId="0" applyNumberFormat="1" applyFont="1" applyBorder="1" applyAlignment="1">
      <alignment horizontal="left" wrapText="1"/>
    </xf>
    <xf numFmtId="1" fontId="10" fillId="0" borderId="52" xfId="0" applyNumberFormat="1" applyFont="1" applyBorder="1" applyAlignment="1">
      <alignment horizontal="left" wrapText="1"/>
    </xf>
    <xf numFmtId="1" fontId="10" fillId="0" borderId="69" xfId="0" applyNumberFormat="1" applyFont="1" applyBorder="1" applyAlignment="1">
      <alignment horizontal="left" vertical="center"/>
    </xf>
    <xf numFmtId="1" fontId="10" fillId="0" borderId="76" xfId="0" applyNumberFormat="1" applyFont="1" applyBorder="1" applyAlignment="1">
      <alignment horizontal="left" vertical="center"/>
    </xf>
    <xf numFmtId="1" fontId="10" fillId="0" borderId="70" xfId="0" applyNumberFormat="1" applyFont="1" applyBorder="1" applyAlignment="1">
      <alignment horizontal="left" vertical="center"/>
    </xf>
    <xf numFmtId="1" fontId="10" fillId="0" borderId="38" xfId="0" applyNumberFormat="1" applyFont="1" applyBorder="1" applyAlignment="1">
      <alignment horizontal="left" vertical="center"/>
    </xf>
    <xf numFmtId="1" fontId="10" fillId="0" borderId="77" xfId="0" applyNumberFormat="1" applyFont="1" applyBorder="1" applyAlignment="1">
      <alignment horizontal="left" vertical="center"/>
    </xf>
    <xf numFmtId="1" fontId="10" fillId="0" borderId="36" xfId="0" applyNumberFormat="1" applyFont="1" applyBorder="1" applyAlignment="1">
      <alignment horizontal="left" vertical="center"/>
    </xf>
    <xf numFmtId="1" fontId="6" fillId="0" borderId="78" xfId="0" applyNumberFormat="1" applyFont="1" applyBorder="1" applyAlignment="1">
      <alignment horizontal="left" vertical="center"/>
    </xf>
    <xf numFmtId="1" fontId="6" fillId="0" borderId="79" xfId="0" applyNumberFormat="1" applyFont="1" applyBorder="1" applyAlignment="1">
      <alignment horizontal="left" vertical="center"/>
    </xf>
    <xf numFmtId="1" fontId="6" fillId="0" borderId="51" xfId="0" applyNumberFormat="1" applyFont="1" applyBorder="1" applyAlignment="1">
      <alignment horizontal="left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 wrapText="1"/>
    </xf>
    <xf numFmtId="1" fontId="11" fillId="0" borderId="82" xfId="0" applyNumberFormat="1" applyFont="1" applyBorder="1" applyAlignment="1">
      <alignment horizontal="center" vertical="center" wrapText="1"/>
    </xf>
    <xf numFmtId="1" fontId="11" fillId="0" borderId="53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1" fillId="0" borderId="52" xfId="0" applyNumberFormat="1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55" xfId="0" applyNumberFormat="1" applyFont="1" applyFill="1" applyBorder="1" applyAlignment="1">
      <alignment horizontal="center" vertical="center"/>
    </xf>
    <xf numFmtId="1" fontId="6" fillId="2" borderId="5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78" xfId="0" applyNumberFormat="1" applyFont="1" applyBorder="1" applyAlignment="1">
      <alignment horizontal="left" vertical="center" wrapText="1"/>
    </xf>
    <xf numFmtId="1" fontId="6" fillId="0" borderId="51" xfId="0" applyNumberFormat="1" applyFont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93" xfId="0" applyNumberFormat="1" applyFont="1" applyFill="1" applyBorder="1" applyAlignment="1">
      <alignment horizontal="center" vertical="center"/>
    </xf>
    <xf numFmtId="1" fontId="6" fillId="2" borderId="94" xfId="0" applyNumberFormat="1" applyFont="1" applyFill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10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 wrapText="1"/>
    </xf>
    <xf numFmtId="1" fontId="6" fillId="0" borderId="93" xfId="0" applyNumberFormat="1" applyFont="1" applyBorder="1" applyAlignment="1">
      <alignment horizontal="center" vertical="center" wrapText="1"/>
    </xf>
    <xf numFmtId="1" fontId="6" fillId="0" borderId="94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 vertical="center" wrapText="1"/>
    </xf>
    <xf numFmtId="1" fontId="6" fillId="0" borderId="93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1" fontId="6" fillId="0" borderId="109" xfId="0" applyNumberFormat="1" applyFont="1" applyBorder="1" applyAlignment="1">
      <alignment horizontal="center" vertical="center" wrapText="1"/>
    </xf>
    <xf numFmtId="1" fontId="6" fillId="0" borderId="110" xfId="0" applyNumberFormat="1" applyFont="1" applyBorder="1" applyAlignment="1">
      <alignment horizontal="center" vertical="center" wrapText="1"/>
    </xf>
    <xf numFmtId="1" fontId="6" fillId="0" borderId="111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1" fontId="23" fillId="0" borderId="7" xfId="0" applyNumberFormat="1" applyFont="1" applyBorder="1" applyAlignment="1">
      <alignment horizontal="left" vertical="center" wrapText="1"/>
    </xf>
    <xf numFmtId="1" fontId="23" fillId="0" borderId="8" xfId="0" applyNumberFormat="1" applyFont="1" applyBorder="1" applyAlignment="1">
      <alignment horizontal="left" vertical="center" wrapText="1"/>
    </xf>
    <xf numFmtId="1" fontId="23" fillId="0" borderId="13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" fontId="6" fillId="0" borderId="136" xfId="0" applyNumberFormat="1" applyFont="1" applyBorder="1" applyAlignment="1">
      <alignment horizontal="center" vertical="center" wrapText="1"/>
    </xf>
    <xf numFmtId="1" fontId="6" fillId="0" borderId="137" xfId="0" applyNumberFormat="1" applyFont="1" applyBorder="1" applyAlignment="1">
      <alignment horizontal="center" vertical="center" wrapText="1"/>
    </xf>
    <xf numFmtId="1" fontId="6" fillId="0" borderId="116" xfId="0" applyNumberFormat="1" applyFont="1" applyBorder="1" applyAlignment="1">
      <alignment horizontal="center" vertical="center" wrapText="1"/>
    </xf>
    <xf numFmtId="1" fontId="6" fillId="0" borderId="134" xfId="0" applyNumberFormat="1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center" vertical="center"/>
    </xf>
    <xf numFmtId="1" fontId="6" fillId="0" borderId="133" xfId="0" applyNumberFormat="1" applyFont="1" applyBorder="1" applyAlignment="1">
      <alignment horizontal="center" vertical="center"/>
    </xf>
    <xf numFmtId="1" fontId="6" fillId="0" borderId="126" xfId="0" applyNumberFormat="1" applyFont="1" applyBorder="1" applyAlignment="1">
      <alignment horizontal="center" vertical="center"/>
    </xf>
    <xf numFmtId="1" fontId="6" fillId="0" borderId="121" xfId="0" applyNumberFormat="1" applyFont="1" applyBorder="1" applyAlignment="1">
      <alignment horizontal="center" vertical="center" wrapText="1"/>
    </xf>
    <xf numFmtId="1" fontId="6" fillId="0" borderId="132" xfId="0" applyNumberFormat="1" applyFont="1" applyBorder="1" applyAlignment="1">
      <alignment horizontal="center" vertical="center" wrapText="1"/>
    </xf>
    <xf numFmtId="1" fontId="10" fillId="0" borderId="136" xfId="0" applyNumberFormat="1" applyFont="1" applyBorder="1" applyAlignment="1">
      <alignment horizontal="center" vertical="center" wrapText="1"/>
    </xf>
    <xf numFmtId="1" fontId="11" fillId="0" borderId="138" xfId="0" applyNumberFormat="1" applyFont="1" applyBorder="1" applyAlignment="1">
      <alignment horizontal="center" vertical="center" wrapText="1"/>
    </xf>
    <xf numFmtId="1" fontId="11" fillId="0" borderId="128" xfId="0" applyNumberFormat="1" applyFont="1" applyBorder="1" applyAlignment="1">
      <alignment horizontal="center" vertical="center" wrapText="1"/>
    </xf>
    <xf numFmtId="1" fontId="11" fillId="0" borderId="116" xfId="0" applyNumberFormat="1" applyFont="1" applyBorder="1" applyAlignment="1">
      <alignment horizontal="center" vertical="center" wrapText="1"/>
    </xf>
    <xf numFmtId="1" fontId="11" fillId="0" borderId="93" xfId="0" applyNumberFormat="1" applyFont="1" applyBorder="1" applyAlignment="1">
      <alignment horizontal="center" vertical="center" wrapText="1"/>
    </xf>
    <xf numFmtId="1" fontId="6" fillId="0" borderId="134" xfId="0" applyNumberFormat="1" applyFont="1" applyBorder="1" applyAlignment="1">
      <alignment horizontal="center" vertical="center"/>
    </xf>
    <xf numFmtId="1" fontId="6" fillId="0" borderId="94" xfId="0" applyNumberFormat="1" applyFont="1" applyBorder="1" applyAlignment="1">
      <alignment horizontal="center" vertical="center"/>
    </xf>
    <xf numFmtId="1" fontId="10" fillId="0" borderId="121" xfId="0" applyNumberFormat="1" applyFont="1" applyBorder="1" applyAlignment="1">
      <alignment horizontal="center" vertical="center"/>
    </xf>
    <xf numFmtId="1" fontId="10" fillId="0" borderId="133" xfId="0" applyNumberFormat="1" applyFont="1" applyBorder="1" applyAlignment="1">
      <alignment horizontal="center" vertical="center"/>
    </xf>
    <xf numFmtId="1" fontId="10" fillId="0" borderId="126" xfId="0" applyNumberFormat="1" applyFont="1" applyBorder="1" applyAlignment="1">
      <alignment horizontal="center" vertical="center"/>
    </xf>
    <xf numFmtId="1" fontId="6" fillId="0" borderId="132" xfId="0" applyNumberFormat="1" applyFont="1" applyBorder="1" applyAlignment="1">
      <alignment horizontal="center" vertical="center"/>
    </xf>
    <xf numFmtId="1" fontId="10" fillId="0" borderId="121" xfId="0" applyNumberFormat="1" applyFont="1" applyBorder="1" applyAlignment="1">
      <alignment horizontal="center" vertical="center" wrapText="1"/>
    </xf>
    <xf numFmtId="1" fontId="10" fillId="0" borderId="132" xfId="0" applyNumberFormat="1" applyFont="1" applyBorder="1" applyAlignment="1">
      <alignment horizontal="center" vertical="center" wrapText="1"/>
    </xf>
    <xf numFmtId="1" fontId="10" fillId="0" borderId="134" xfId="0" applyNumberFormat="1" applyFont="1" applyBorder="1" applyAlignment="1">
      <alignment horizontal="center" vertical="center" wrapText="1"/>
    </xf>
    <xf numFmtId="1" fontId="10" fillId="0" borderId="94" xfId="0" applyNumberFormat="1" applyFont="1" applyBorder="1" applyAlignment="1">
      <alignment horizontal="center" vertical="center" wrapText="1"/>
    </xf>
    <xf numFmtId="1" fontId="10" fillId="0" borderId="133" xfId="0" applyNumberFormat="1" applyFont="1" applyBorder="1" applyAlignment="1">
      <alignment horizontal="center" vertical="center" wrapText="1"/>
    </xf>
    <xf numFmtId="1" fontId="11" fillId="0" borderId="129" xfId="0" applyNumberFormat="1" applyFont="1" applyBorder="1" applyAlignment="1">
      <alignment horizontal="center" vertical="center" wrapText="1"/>
    </xf>
    <xf numFmtId="1" fontId="11" fillId="0" borderId="130" xfId="0" applyNumberFormat="1" applyFont="1" applyBorder="1" applyAlignment="1">
      <alignment horizontal="center" vertical="center" wrapText="1"/>
    </xf>
    <xf numFmtId="1" fontId="6" fillId="0" borderId="121" xfId="0" applyNumberFormat="1" applyFont="1" applyBorder="1" applyAlignment="1">
      <alignment horizontal="left" vertical="center"/>
    </xf>
    <xf numFmtId="1" fontId="6" fillId="0" borderId="133" xfId="0" applyNumberFormat="1" applyFont="1" applyBorder="1" applyAlignment="1">
      <alignment horizontal="left" vertical="center"/>
    </xf>
    <xf numFmtId="1" fontId="6" fillId="0" borderId="132" xfId="0" applyNumberFormat="1" applyFont="1" applyBorder="1" applyAlignment="1">
      <alignment horizontal="left" vertical="center"/>
    </xf>
    <xf numFmtId="1" fontId="6" fillId="0" borderId="136" xfId="0" applyNumberFormat="1" applyFont="1" applyBorder="1" applyAlignment="1">
      <alignment horizontal="center" vertical="center"/>
    </xf>
    <xf numFmtId="1" fontId="10" fillId="0" borderId="94" xfId="0" applyNumberFormat="1" applyFont="1" applyBorder="1" applyAlignment="1">
      <alignment horizontal="left" wrapText="1"/>
    </xf>
    <xf numFmtId="1" fontId="11" fillId="0" borderId="131" xfId="0" applyNumberFormat="1" applyFont="1" applyBorder="1" applyAlignment="1">
      <alignment horizontal="center" vertical="center" wrapText="1"/>
    </xf>
    <xf numFmtId="1" fontId="11" fillId="0" borderId="134" xfId="0" applyNumberFormat="1" applyFont="1" applyBorder="1" applyAlignment="1">
      <alignment horizontal="center" vertical="center" wrapText="1"/>
    </xf>
    <xf numFmtId="1" fontId="11" fillId="0" borderId="94" xfId="0" applyNumberFormat="1" applyFont="1" applyBorder="1" applyAlignment="1">
      <alignment horizontal="center" vertical="center" wrapText="1"/>
    </xf>
    <xf numFmtId="1" fontId="6" fillId="2" borderId="137" xfId="0" applyNumberFormat="1" applyFont="1" applyFill="1" applyBorder="1" applyAlignment="1">
      <alignment horizontal="center" vertical="center"/>
    </xf>
    <xf numFmtId="1" fontId="6" fillId="2" borderId="134" xfId="0" applyNumberFormat="1" applyFont="1" applyFill="1" applyBorder="1" applyAlignment="1">
      <alignment horizontal="center" vertical="center"/>
    </xf>
    <xf numFmtId="1" fontId="6" fillId="2" borderId="136" xfId="0" applyNumberFormat="1" applyFont="1" applyFill="1" applyBorder="1" applyAlignment="1">
      <alignment horizontal="center" vertical="center" wrapText="1"/>
    </xf>
    <xf numFmtId="1" fontId="6" fillId="0" borderId="133" xfId="0" applyNumberFormat="1" applyFont="1" applyBorder="1" applyAlignment="1">
      <alignment horizontal="center" vertical="center" wrapText="1"/>
    </xf>
    <xf numFmtId="1" fontId="6" fillId="2" borderId="116" xfId="0" applyNumberFormat="1" applyFont="1" applyFill="1" applyBorder="1" applyAlignment="1">
      <alignment horizontal="center" vertical="center"/>
    </xf>
    <xf numFmtId="1" fontId="6" fillId="0" borderId="143" xfId="0" applyNumberFormat="1" applyFont="1" applyBorder="1" applyAlignment="1">
      <alignment horizontal="center" vertical="center" wrapText="1"/>
    </xf>
    <xf numFmtId="1" fontId="6" fillId="0" borderId="144" xfId="0" applyNumberFormat="1" applyFont="1" applyBorder="1" applyAlignment="1">
      <alignment horizontal="center" vertical="center" wrapText="1"/>
    </xf>
    <xf numFmtId="1" fontId="6" fillId="0" borderId="145" xfId="0" applyNumberFormat="1" applyFont="1" applyBorder="1" applyAlignment="1">
      <alignment horizontal="center" vertical="center" wrapText="1"/>
    </xf>
    <xf numFmtId="1" fontId="6" fillId="0" borderId="145" xfId="0" applyNumberFormat="1" applyFont="1" applyBorder="1" applyAlignment="1">
      <alignment horizontal="center" vertical="center"/>
    </xf>
    <xf numFmtId="1" fontId="6" fillId="0" borderId="143" xfId="0" applyNumberFormat="1" applyFont="1" applyBorder="1" applyAlignment="1">
      <alignment horizontal="center" vertical="center"/>
    </xf>
    <xf numFmtId="1" fontId="6" fillId="0" borderId="144" xfId="0" applyNumberFormat="1" applyFont="1" applyBorder="1" applyAlignment="1">
      <alignment horizontal="center" vertical="center"/>
    </xf>
    <xf numFmtId="1" fontId="6" fillId="0" borderId="146" xfId="0" applyNumberFormat="1" applyFont="1" applyBorder="1" applyAlignment="1">
      <alignment horizontal="center" vertical="center"/>
    </xf>
    <xf numFmtId="1" fontId="6" fillId="2" borderId="144" xfId="0" applyNumberFormat="1" applyFont="1" applyFill="1" applyBorder="1" applyAlignment="1">
      <alignment horizontal="center" vertical="center" wrapText="1"/>
    </xf>
    <xf numFmtId="1" fontId="6" fillId="2" borderId="145" xfId="0" applyNumberFormat="1" applyFont="1" applyFill="1" applyBorder="1" applyAlignment="1">
      <alignment horizontal="center" vertical="center" wrapText="1"/>
    </xf>
    <xf numFmtId="1" fontId="6" fillId="0" borderId="127" xfId="0" applyNumberFormat="1" applyFont="1" applyBorder="1" applyAlignment="1">
      <alignment horizontal="center" vertical="center" wrapText="1"/>
    </xf>
    <xf numFmtId="1" fontId="6" fillId="0" borderId="148" xfId="0" applyNumberFormat="1" applyFont="1" applyBorder="1" applyAlignment="1">
      <alignment horizontal="center" vertical="center" wrapText="1"/>
    </xf>
    <xf numFmtId="1" fontId="23" fillId="0" borderId="121" xfId="0" applyNumberFormat="1" applyFont="1" applyBorder="1" applyAlignment="1">
      <alignment horizontal="left" vertical="center" wrapText="1"/>
    </xf>
    <xf numFmtId="1" fontId="23" fillId="0" borderId="133" xfId="0" applyNumberFormat="1" applyFont="1" applyBorder="1" applyAlignment="1">
      <alignment horizontal="left" vertical="center" wrapText="1"/>
    </xf>
    <xf numFmtId="1" fontId="23" fillId="0" borderId="132" xfId="0" applyNumberFormat="1" applyFont="1" applyBorder="1" applyAlignment="1">
      <alignment horizontal="left" vertical="center" wrapText="1"/>
    </xf>
    <xf numFmtId="1" fontId="10" fillId="0" borderId="150" xfId="0" applyNumberFormat="1" applyFont="1" applyBorder="1" applyAlignment="1">
      <alignment horizontal="center" vertical="center" wrapText="1"/>
    </xf>
    <xf numFmtId="0" fontId="10" fillId="0" borderId="121" xfId="0" applyFont="1" applyBorder="1" applyAlignment="1">
      <alignment horizontal="center" vertical="center" wrapText="1"/>
    </xf>
    <xf numFmtId="0" fontId="10" fillId="0" borderId="133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 wrapText="1"/>
    </xf>
    <xf numFmtId="1" fontId="6" fillId="0" borderId="150" xfId="0" applyNumberFormat="1" applyFont="1" applyBorder="1" applyAlignment="1">
      <alignment horizontal="center" vertical="center" wrapText="1"/>
    </xf>
    <xf numFmtId="1" fontId="6" fillId="0" borderId="151" xfId="0" applyNumberFormat="1" applyFont="1" applyBorder="1" applyAlignment="1">
      <alignment horizontal="center" vertical="center" wrapText="1"/>
    </xf>
    <xf numFmtId="1" fontId="11" fillId="0" borderId="152" xfId="0" applyNumberFormat="1" applyFont="1" applyBorder="1" applyAlignment="1">
      <alignment horizontal="center" vertical="center" wrapText="1"/>
    </xf>
    <xf numFmtId="1" fontId="6" fillId="0" borderId="148" xfId="0" applyNumberFormat="1" applyFont="1" applyBorder="1" applyAlignment="1">
      <alignment horizontal="center" vertical="center"/>
    </xf>
    <xf numFmtId="1" fontId="10" fillId="0" borderId="148" xfId="0" applyNumberFormat="1" applyFont="1" applyBorder="1" applyAlignment="1">
      <alignment horizontal="center" vertical="center" wrapText="1"/>
    </xf>
    <xf numFmtId="1" fontId="6" fillId="0" borderId="150" xfId="0" applyNumberFormat="1" applyFont="1" applyBorder="1" applyAlignment="1">
      <alignment horizontal="center" vertical="center"/>
    </xf>
    <xf numFmtId="1" fontId="11" fillId="0" borderId="148" xfId="0" applyNumberFormat="1" applyFont="1" applyBorder="1" applyAlignment="1">
      <alignment horizontal="center" vertical="center" wrapText="1"/>
    </xf>
    <xf numFmtId="1" fontId="6" fillId="2" borderId="151" xfId="0" applyNumberFormat="1" applyFont="1" applyFill="1" applyBorder="1" applyAlignment="1">
      <alignment horizontal="center" vertical="center"/>
    </xf>
    <xf numFmtId="1" fontId="6" fillId="2" borderId="148" xfId="0" applyNumberFormat="1" applyFont="1" applyFill="1" applyBorder="1" applyAlignment="1">
      <alignment horizontal="center" vertical="center"/>
    </xf>
    <xf numFmtId="1" fontId="6" fillId="2" borderId="150" xfId="0" applyNumberFormat="1" applyFont="1" applyFill="1" applyBorder="1" applyAlignment="1">
      <alignment horizontal="center" vertical="center" wrapText="1"/>
    </xf>
    <xf numFmtId="1" fontId="6" fillId="0" borderId="155" xfId="0" applyNumberFormat="1" applyFont="1" applyBorder="1" applyAlignment="1">
      <alignment horizontal="center" vertical="center" wrapText="1"/>
    </xf>
    <xf numFmtId="1" fontId="23" fillId="0" borderId="143" xfId="0" applyNumberFormat="1" applyFont="1" applyBorder="1" applyAlignment="1">
      <alignment horizontal="left" vertical="center" wrapText="1"/>
    </xf>
    <xf numFmtId="1" fontId="23" fillId="0" borderId="144" xfId="0" applyNumberFormat="1" applyFont="1" applyBorder="1" applyAlignment="1">
      <alignment horizontal="left" vertical="center" wrapText="1"/>
    </xf>
    <xf numFmtId="1" fontId="23" fillId="0" borderId="145" xfId="0" applyNumberFormat="1" applyFont="1" applyBorder="1" applyAlignment="1">
      <alignment horizontal="left" vertical="center" wrapText="1"/>
    </xf>
    <xf numFmtId="0" fontId="10" fillId="0" borderId="143" xfId="0" applyFont="1" applyBorder="1" applyAlignment="1">
      <alignment horizontal="center" vertical="center" wrapText="1"/>
    </xf>
    <xf numFmtId="0" fontId="10" fillId="0" borderId="144" xfId="0" applyFont="1" applyBorder="1" applyAlignment="1">
      <alignment horizontal="center" vertical="center" wrapText="1"/>
    </xf>
    <xf numFmtId="0" fontId="10" fillId="0" borderId="145" xfId="0" applyFont="1" applyBorder="1" applyAlignment="1">
      <alignment horizontal="center" vertical="center" wrapText="1"/>
    </xf>
    <xf numFmtId="1" fontId="11" fillId="0" borderId="156" xfId="0" applyNumberFormat="1" applyFont="1" applyBorder="1" applyAlignment="1">
      <alignment horizontal="center" vertical="center" wrapText="1"/>
    </xf>
    <xf numFmtId="1" fontId="10" fillId="0" borderId="143" xfId="0" applyNumberFormat="1" applyFont="1" applyBorder="1" applyAlignment="1">
      <alignment horizontal="center" vertical="center"/>
    </xf>
    <xf numFmtId="1" fontId="10" fillId="0" borderId="144" xfId="0" applyNumberFormat="1" applyFont="1" applyBorder="1" applyAlignment="1">
      <alignment horizontal="center" vertical="center"/>
    </xf>
    <xf numFmtId="1" fontId="10" fillId="0" borderId="146" xfId="0" applyNumberFormat="1" applyFont="1" applyBorder="1" applyAlignment="1">
      <alignment horizontal="center" vertical="center"/>
    </xf>
    <xf numFmtId="1" fontId="10" fillId="0" borderId="143" xfId="0" applyNumberFormat="1" applyFont="1" applyBorder="1" applyAlignment="1">
      <alignment horizontal="center" vertical="center" wrapText="1"/>
    </xf>
    <xf numFmtId="1" fontId="10" fillId="0" borderId="145" xfId="0" applyNumberFormat="1" applyFont="1" applyBorder="1" applyAlignment="1">
      <alignment horizontal="center" vertical="center" wrapText="1"/>
    </xf>
    <xf numFmtId="1" fontId="10" fillId="0" borderId="144" xfId="0" applyNumberFormat="1" applyFont="1" applyBorder="1" applyAlignment="1">
      <alignment horizontal="center" vertical="center" wrapText="1"/>
    </xf>
    <xf numFmtId="1" fontId="11" fillId="0" borderId="158" xfId="0" applyNumberFormat="1" applyFont="1" applyBorder="1" applyAlignment="1">
      <alignment horizontal="center" vertical="center" wrapText="1"/>
    </xf>
    <xf numFmtId="1" fontId="11" fillId="0" borderId="159" xfId="0" applyNumberFormat="1" applyFont="1" applyBorder="1" applyAlignment="1">
      <alignment horizontal="center" vertical="center" wrapText="1"/>
    </xf>
    <xf numFmtId="1" fontId="6" fillId="0" borderId="143" xfId="0" applyNumberFormat="1" applyFont="1" applyBorder="1" applyAlignment="1">
      <alignment horizontal="left" vertical="center"/>
    </xf>
    <xf numFmtId="1" fontId="6" fillId="0" borderId="144" xfId="0" applyNumberFormat="1" applyFont="1" applyBorder="1" applyAlignment="1">
      <alignment horizontal="left" vertical="center"/>
    </xf>
    <xf numFmtId="1" fontId="6" fillId="0" borderId="145" xfId="0" applyNumberFormat="1" applyFont="1" applyBorder="1" applyAlignment="1">
      <alignment horizontal="left" vertical="center"/>
    </xf>
    <xf numFmtId="1" fontId="11" fillId="0" borderId="154" xfId="0" applyNumberFormat="1" applyFont="1" applyBorder="1" applyAlignment="1">
      <alignment horizontal="center" vertical="center" wrapText="1"/>
    </xf>
    <xf numFmtId="1" fontId="6" fillId="0" borderId="160" xfId="0" applyNumberFormat="1" applyFont="1" applyBorder="1" applyAlignment="1">
      <alignment horizontal="center" vertical="center" wrapText="1"/>
    </xf>
    <xf numFmtId="1" fontId="6" fillId="0" borderId="125" xfId="0" applyNumberFormat="1" applyFont="1" applyBorder="1" applyAlignment="1">
      <alignment horizontal="center" vertical="center"/>
    </xf>
    <xf numFmtId="1" fontId="6" fillId="0" borderId="161" xfId="0" applyNumberFormat="1" applyFont="1" applyBorder="1" applyAlignment="1">
      <alignment horizontal="center" vertical="center"/>
    </xf>
    <xf numFmtId="1" fontId="6" fillId="0" borderId="125" xfId="0" applyNumberFormat="1" applyFont="1" applyBorder="1" applyAlignment="1">
      <alignment horizontal="center" vertical="center" wrapText="1"/>
    </xf>
    <xf numFmtId="1" fontId="6" fillId="0" borderId="162" xfId="0" applyNumberFormat="1" applyFont="1" applyBorder="1" applyAlignment="1">
      <alignment horizontal="center" vertical="center" wrapText="1"/>
    </xf>
    <xf numFmtId="1" fontId="11" fillId="0" borderId="160" xfId="0" applyNumberFormat="1" applyFont="1" applyBorder="1" applyAlignment="1">
      <alignment horizontal="center" vertical="center" wrapText="1"/>
    </xf>
    <xf numFmtId="1" fontId="10" fillId="0" borderId="161" xfId="0" applyNumberFormat="1" applyFont="1" applyBorder="1" applyAlignment="1">
      <alignment horizontal="center" vertical="center"/>
    </xf>
    <xf numFmtId="1" fontId="6" fillId="0" borderId="162" xfId="0" applyNumberFormat="1" applyFont="1" applyBorder="1" applyAlignment="1">
      <alignment horizontal="center" vertical="center"/>
    </xf>
    <xf numFmtId="1" fontId="10" fillId="0" borderId="162" xfId="0" applyNumberFormat="1" applyFont="1" applyBorder="1" applyAlignment="1">
      <alignment horizontal="center" vertical="center" wrapText="1"/>
    </xf>
    <xf numFmtId="1" fontId="10" fillId="0" borderId="161" xfId="0" applyNumberFormat="1" applyFont="1" applyBorder="1" applyAlignment="1">
      <alignment horizontal="center" vertical="center" wrapText="1"/>
    </xf>
    <xf numFmtId="1" fontId="6" fillId="0" borderId="161" xfId="0" applyNumberFormat="1" applyFont="1" applyBorder="1" applyAlignment="1">
      <alignment horizontal="left" vertical="center"/>
    </xf>
    <xf numFmtId="1" fontId="6" fillId="0" borderId="162" xfId="0" applyNumberFormat="1" applyFont="1" applyBorder="1" applyAlignment="1">
      <alignment horizontal="left" vertical="center"/>
    </xf>
    <xf numFmtId="1" fontId="6" fillId="0" borderId="161" xfId="0" applyNumberFormat="1" applyFont="1" applyBorder="1" applyAlignment="1">
      <alignment horizontal="center" vertical="center" wrapText="1"/>
    </xf>
    <xf numFmtId="1" fontId="6" fillId="2" borderId="160" xfId="0" applyNumberFormat="1" applyFont="1" applyFill="1" applyBorder="1" applyAlignment="1">
      <alignment horizontal="center" vertical="center"/>
    </xf>
    <xf numFmtId="1" fontId="6" fillId="2" borderId="161" xfId="0" applyNumberFormat="1" applyFont="1" applyFill="1" applyBorder="1" applyAlignment="1">
      <alignment horizontal="center" vertical="center" wrapText="1"/>
    </xf>
    <xf numFmtId="1" fontId="6" fillId="2" borderId="162" xfId="0" applyNumberFormat="1" applyFont="1" applyFill="1" applyBorder="1" applyAlignment="1">
      <alignment horizontal="center" vertical="center" wrapText="1"/>
    </xf>
    <xf numFmtId="1" fontId="23" fillId="0" borderId="177" xfId="0" applyNumberFormat="1" applyFont="1" applyBorder="1" applyAlignment="1">
      <alignment horizontal="left" vertical="center" wrapText="1"/>
    </xf>
    <xf numFmtId="1" fontId="23" fillId="0" borderId="176" xfId="0" applyNumberFormat="1" applyFont="1" applyBorder="1" applyAlignment="1">
      <alignment horizontal="left" vertical="center" wrapText="1"/>
    </xf>
    <xf numFmtId="1" fontId="10" fillId="0" borderId="179" xfId="0" applyNumberFormat="1" applyFont="1" applyBorder="1" applyAlignment="1">
      <alignment horizontal="center" vertical="center" wrapText="1"/>
    </xf>
    <xf numFmtId="0" fontId="10" fillId="0" borderId="177" xfId="0" applyFont="1" applyBorder="1" applyAlignment="1">
      <alignment horizontal="center" vertical="center" wrapText="1"/>
    </xf>
    <xf numFmtId="0" fontId="10" fillId="0" borderId="176" xfId="0" applyFont="1" applyBorder="1" applyAlignment="1">
      <alignment horizontal="center" vertical="center" wrapText="1"/>
    </xf>
    <xf numFmtId="1" fontId="6" fillId="0" borderId="164" xfId="0" applyNumberFormat="1" applyFont="1" applyBorder="1" applyAlignment="1">
      <alignment horizontal="center" vertical="center" wrapText="1"/>
    </xf>
    <xf numFmtId="1" fontId="11" fillId="0" borderId="164" xfId="0" applyNumberFormat="1" applyFont="1" applyBorder="1" applyAlignment="1">
      <alignment horizontal="center" vertical="center" wrapText="1"/>
    </xf>
    <xf numFmtId="1" fontId="10" fillId="0" borderId="122" xfId="0" applyNumberFormat="1" applyFont="1" applyBorder="1" applyAlignment="1">
      <alignment horizontal="center" vertical="center"/>
    </xf>
    <xf numFmtId="1" fontId="6" fillId="2" borderId="164" xfId="0" applyNumberFormat="1" applyFont="1" applyFill="1" applyBorder="1" applyAlignment="1">
      <alignment horizontal="center" vertical="center"/>
    </xf>
    <xf numFmtId="1" fontId="6" fillId="0" borderId="168" xfId="0" applyNumberFormat="1" applyFont="1" applyBorder="1" applyAlignment="1">
      <alignment horizontal="center" vertical="center"/>
    </xf>
    <xf numFmtId="1" fontId="6" fillId="0" borderId="168" xfId="0" applyNumberFormat="1" applyFont="1" applyBorder="1" applyAlignment="1">
      <alignment horizontal="center" vertical="center" wrapText="1"/>
    </xf>
    <xf numFmtId="1" fontId="6" fillId="0" borderId="169" xfId="0" applyNumberFormat="1" applyFont="1" applyBorder="1" applyAlignment="1">
      <alignment horizontal="center" vertical="center" wrapText="1"/>
    </xf>
    <xf numFmtId="1" fontId="6" fillId="2" borderId="168" xfId="0" applyNumberFormat="1" applyFont="1" applyFill="1" applyBorder="1" applyAlignment="1">
      <alignment horizontal="center" vertical="center" wrapText="1"/>
    </xf>
    <xf numFmtId="1" fontId="6" fillId="0" borderId="171" xfId="0" applyNumberFormat="1" applyFont="1" applyBorder="1" applyAlignment="1">
      <alignment horizontal="center" vertical="center" wrapText="1"/>
    </xf>
    <xf numFmtId="1" fontId="6" fillId="0" borderId="170" xfId="0" applyNumberFormat="1" applyFont="1" applyBorder="1" applyAlignment="1">
      <alignment horizontal="center" vertical="center" wrapText="1"/>
    </xf>
    <xf numFmtId="1" fontId="6" fillId="0" borderId="169" xfId="0" applyNumberFormat="1" applyFont="1" applyBorder="1" applyAlignment="1">
      <alignment horizontal="center" vertical="center"/>
    </xf>
    <xf numFmtId="1" fontId="6" fillId="0" borderId="172" xfId="0" applyNumberFormat="1" applyFont="1" applyBorder="1" applyAlignment="1">
      <alignment horizontal="center" vertical="center"/>
    </xf>
    <xf numFmtId="1" fontId="6" fillId="0" borderId="176" xfId="0" applyNumberFormat="1" applyFont="1" applyBorder="1" applyAlignment="1">
      <alignment horizontal="center" vertical="center" wrapText="1"/>
    </xf>
    <xf numFmtId="1" fontId="6" fillId="0" borderId="170" xfId="0" applyNumberFormat="1" applyFont="1" applyBorder="1" applyAlignment="1">
      <alignment horizontal="center" vertical="center"/>
    </xf>
    <xf numFmtId="1" fontId="6" fillId="0" borderId="178" xfId="0" applyNumberFormat="1" applyFont="1" applyBorder="1" applyAlignment="1">
      <alignment horizontal="center" vertical="center" wrapText="1"/>
    </xf>
    <xf numFmtId="1" fontId="6" fillId="0" borderId="176" xfId="0" applyNumberFormat="1" applyFont="1" applyBorder="1" applyAlignment="1">
      <alignment horizontal="center" vertical="center"/>
    </xf>
    <xf numFmtId="1" fontId="6" fillId="0" borderId="177" xfId="0" applyNumberFormat="1" applyFont="1" applyBorder="1" applyAlignment="1">
      <alignment horizontal="center" vertical="center"/>
    </xf>
    <xf numFmtId="1" fontId="23" fillId="0" borderId="169" xfId="0" applyNumberFormat="1" applyFont="1" applyBorder="1" applyAlignment="1">
      <alignment horizontal="left" vertical="center" wrapText="1"/>
    </xf>
    <xf numFmtId="0" fontId="10" fillId="0" borderId="169" xfId="0" applyFont="1" applyBorder="1" applyAlignment="1">
      <alignment horizontal="center" vertical="center" wrapText="1"/>
    </xf>
    <xf numFmtId="1" fontId="6" fillId="0" borderId="179" xfId="0" applyNumberFormat="1" applyFont="1" applyBorder="1" applyAlignment="1">
      <alignment horizontal="center" vertical="center" wrapText="1"/>
    </xf>
    <xf numFmtId="1" fontId="6" fillId="0" borderId="174" xfId="0" applyNumberFormat="1" applyFont="1" applyBorder="1" applyAlignment="1">
      <alignment horizontal="center" vertical="center" wrapText="1"/>
    </xf>
    <xf numFmtId="1" fontId="6" fillId="0" borderId="174" xfId="0" applyNumberFormat="1" applyFont="1" applyBorder="1" applyAlignment="1">
      <alignment horizontal="center" vertical="center"/>
    </xf>
    <xf numFmtId="1" fontId="10" fillId="0" borderId="169" xfId="0" applyNumberFormat="1" applyFont="1" applyBorder="1" applyAlignment="1">
      <alignment horizontal="center" vertical="center"/>
    </xf>
    <xf numFmtId="1" fontId="10" fillId="0" borderId="177" xfId="0" applyNumberFormat="1" applyFont="1" applyBorder="1" applyAlignment="1">
      <alignment horizontal="center" vertical="center"/>
    </xf>
    <xf numFmtId="1" fontId="10" fillId="0" borderId="172" xfId="0" applyNumberFormat="1" applyFont="1" applyBorder="1" applyAlignment="1">
      <alignment horizontal="center" vertical="center"/>
    </xf>
    <xf numFmtId="1" fontId="10" fillId="0" borderId="169" xfId="0" applyNumberFormat="1" applyFont="1" applyBorder="1" applyAlignment="1">
      <alignment horizontal="center" vertical="center" wrapText="1"/>
    </xf>
    <xf numFmtId="1" fontId="10" fillId="0" borderId="176" xfId="0" applyNumberFormat="1" applyFont="1" applyBorder="1" applyAlignment="1">
      <alignment horizontal="center" vertical="center" wrapText="1"/>
    </xf>
    <xf numFmtId="1" fontId="10" fillId="0" borderId="174" xfId="0" applyNumberFormat="1" applyFont="1" applyBorder="1" applyAlignment="1">
      <alignment horizontal="center" vertical="center" wrapText="1"/>
    </xf>
    <xf numFmtId="1" fontId="10" fillId="0" borderId="177" xfId="0" applyNumberFormat="1" applyFont="1" applyBorder="1" applyAlignment="1">
      <alignment horizontal="center" vertical="center" wrapText="1"/>
    </xf>
    <xf numFmtId="1" fontId="6" fillId="0" borderId="169" xfId="0" applyNumberFormat="1" applyFont="1" applyBorder="1" applyAlignment="1">
      <alignment horizontal="left" vertical="center"/>
    </xf>
    <xf numFmtId="1" fontId="6" fillId="0" borderId="177" xfId="0" applyNumberFormat="1" applyFont="1" applyBorder="1" applyAlignment="1">
      <alignment horizontal="left" vertical="center"/>
    </xf>
    <xf numFmtId="1" fontId="6" fillId="0" borderId="176" xfId="0" applyNumberFormat="1" applyFont="1" applyBorder="1" applyAlignment="1">
      <alignment horizontal="left" vertical="center"/>
    </xf>
    <xf numFmtId="1" fontId="6" fillId="0" borderId="179" xfId="0" applyNumberFormat="1" applyFont="1" applyBorder="1" applyAlignment="1">
      <alignment horizontal="center" vertical="center"/>
    </xf>
    <xf numFmtId="1" fontId="11" fillId="0" borderId="173" xfId="0" applyNumberFormat="1" applyFont="1" applyBorder="1" applyAlignment="1">
      <alignment horizontal="center" vertical="center" wrapText="1"/>
    </xf>
    <xf numFmtId="1" fontId="11" fillId="0" borderId="174" xfId="0" applyNumberFormat="1" applyFont="1" applyBorder="1" applyAlignment="1">
      <alignment horizontal="center" vertical="center" wrapText="1"/>
    </xf>
    <xf numFmtId="1" fontId="6" fillId="2" borderId="171" xfId="0" applyNumberFormat="1" applyFont="1" applyFill="1" applyBorder="1" applyAlignment="1">
      <alignment horizontal="center" vertical="center"/>
    </xf>
    <xf numFmtId="1" fontId="6" fillId="2" borderId="174" xfId="0" applyNumberFormat="1" applyFont="1" applyFill="1" applyBorder="1" applyAlignment="1">
      <alignment horizontal="center" vertical="center"/>
    </xf>
    <xf numFmtId="1" fontId="6" fillId="2" borderId="179" xfId="0" applyNumberFormat="1" applyFont="1" applyFill="1" applyBorder="1" applyAlignment="1">
      <alignment horizontal="center" vertical="center" wrapText="1"/>
    </xf>
    <xf numFmtId="1" fontId="6" fillId="0" borderId="177" xfId="0" applyNumberFormat="1" applyFont="1" applyBorder="1" applyAlignment="1">
      <alignment horizontal="center" vertical="center" wrapText="1"/>
    </xf>
    <xf numFmtId="1" fontId="6" fillId="0" borderId="185" xfId="0" applyNumberFormat="1" applyFont="1" applyBorder="1" applyAlignment="1">
      <alignment horizontal="center" vertical="center"/>
    </xf>
    <xf numFmtId="1" fontId="6" fillId="0" borderId="185" xfId="0" applyNumberFormat="1" applyFont="1" applyBorder="1" applyAlignment="1">
      <alignment horizontal="center" vertical="center" wrapText="1"/>
    </xf>
    <xf numFmtId="1" fontId="6" fillId="0" borderId="186" xfId="0" applyNumberFormat="1" applyFont="1" applyBorder="1" applyAlignment="1">
      <alignment horizontal="center" vertical="center" wrapText="1"/>
    </xf>
    <xf numFmtId="1" fontId="6" fillId="2" borderId="185" xfId="0" applyNumberFormat="1" applyFont="1" applyFill="1" applyBorder="1" applyAlignment="1">
      <alignment horizontal="center" vertical="center" wrapText="1"/>
    </xf>
    <xf numFmtId="1" fontId="6" fillId="0" borderId="188" xfId="0" applyNumberFormat="1" applyFont="1" applyBorder="1" applyAlignment="1">
      <alignment horizontal="center" vertical="center" wrapText="1"/>
    </xf>
    <xf numFmtId="1" fontId="6" fillId="0" borderId="187" xfId="0" applyNumberFormat="1" applyFont="1" applyBorder="1" applyAlignment="1">
      <alignment horizontal="center" vertical="center" wrapText="1"/>
    </xf>
    <xf numFmtId="1" fontId="6" fillId="0" borderId="186" xfId="0" applyNumberFormat="1" applyFont="1" applyBorder="1" applyAlignment="1">
      <alignment horizontal="center" vertical="center"/>
    </xf>
    <xf numFmtId="1" fontId="6" fillId="0" borderId="189" xfId="0" applyNumberFormat="1" applyFont="1" applyBorder="1" applyAlignment="1">
      <alignment horizontal="center" vertical="center"/>
    </xf>
    <xf numFmtId="1" fontId="6" fillId="0" borderId="187" xfId="0" applyNumberFormat="1" applyFont="1" applyBorder="1" applyAlignment="1">
      <alignment horizontal="center" vertical="center"/>
    </xf>
    <xf numFmtId="1" fontId="6" fillId="0" borderId="194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center" vertical="center"/>
    </xf>
    <xf numFmtId="1" fontId="6" fillId="0" borderId="195" xfId="0" applyNumberFormat="1" applyFont="1" applyBorder="1" applyAlignment="1">
      <alignment horizontal="center" vertical="center"/>
    </xf>
    <xf numFmtId="1" fontId="6" fillId="0" borderId="202" xfId="0" applyNumberFormat="1" applyFont="1" applyBorder="1" applyAlignment="1">
      <alignment horizontal="center" vertical="center" wrapText="1"/>
    </xf>
    <xf numFmtId="1" fontId="6" fillId="0" borderId="198" xfId="0" applyNumberFormat="1" applyFont="1" applyBorder="1" applyAlignment="1">
      <alignment horizontal="center" vertical="center" wrapText="1"/>
    </xf>
    <xf numFmtId="1" fontId="6" fillId="0" borderId="200" xfId="0" applyNumberFormat="1" applyFont="1" applyBorder="1" applyAlignment="1">
      <alignment horizontal="center" vertical="center" wrapText="1"/>
    </xf>
    <xf numFmtId="1" fontId="6" fillId="0" borderId="200" xfId="0" applyNumberFormat="1" applyFont="1" applyBorder="1" applyAlignment="1">
      <alignment horizontal="center" vertical="center"/>
    </xf>
    <xf numFmtId="1" fontId="23" fillId="0" borderId="201" xfId="0" applyNumberFormat="1" applyFont="1" applyBorder="1" applyAlignment="1">
      <alignment horizontal="left" vertical="center" wrapText="1"/>
    </xf>
    <xf numFmtId="1" fontId="23" fillId="0" borderId="200" xfId="0" applyNumberFormat="1" applyFont="1" applyBorder="1" applyAlignment="1">
      <alignment horizontal="left" vertical="center" wrapText="1"/>
    </xf>
    <xf numFmtId="1" fontId="10" fillId="0" borderId="203" xfId="0" applyNumberFormat="1" applyFont="1" applyBorder="1" applyAlignment="1">
      <alignment horizontal="center" vertical="center" wrapText="1"/>
    </xf>
    <xf numFmtId="0" fontId="10" fillId="0" borderId="201" xfId="0" applyFont="1" applyBorder="1" applyAlignment="1">
      <alignment horizontal="center" vertical="center" wrapText="1"/>
    </xf>
    <xf numFmtId="0" fontId="10" fillId="0" borderId="200" xfId="0" applyFont="1" applyBorder="1" applyAlignment="1">
      <alignment horizontal="center" vertical="center" wrapText="1"/>
    </xf>
    <xf numFmtId="1" fontId="6" fillId="0" borderId="201" xfId="0" applyNumberFormat="1" applyFont="1" applyBorder="1" applyAlignment="1">
      <alignment horizontal="center" vertical="center"/>
    </xf>
    <xf numFmtId="1" fontId="10" fillId="0" borderId="187" xfId="0" applyNumberFormat="1" applyFont="1" applyBorder="1" applyAlignment="1">
      <alignment horizontal="center" vertical="center" wrapText="1"/>
    </xf>
    <xf numFmtId="1" fontId="11" fillId="0" borderId="187" xfId="0" applyNumberFormat="1" applyFont="1" applyBorder="1" applyAlignment="1">
      <alignment horizontal="center" vertical="center" wrapText="1"/>
    </xf>
    <xf numFmtId="1" fontId="6" fillId="2" borderId="187" xfId="0" applyNumberFormat="1" applyFont="1" applyFill="1" applyBorder="1" applyAlignment="1">
      <alignment horizontal="center" vertical="center"/>
    </xf>
    <xf numFmtId="1" fontId="6" fillId="0" borderId="209" xfId="0" applyNumberFormat="1" applyFont="1" applyBorder="1" applyAlignment="1">
      <alignment horizontal="center" vertical="center"/>
    </xf>
    <xf numFmtId="1" fontId="6" fillId="0" borderId="209" xfId="0" applyNumberFormat="1" applyFont="1" applyBorder="1" applyAlignment="1">
      <alignment horizontal="center" vertical="center" wrapText="1"/>
    </xf>
    <xf numFmtId="1" fontId="6" fillId="0" borderId="210" xfId="0" applyNumberFormat="1" applyFont="1" applyBorder="1" applyAlignment="1">
      <alignment horizontal="center" vertical="center" wrapText="1"/>
    </xf>
    <xf numFmtId="1" fontId="6" fillId="0" borderId="211" xfId="0" applyNumberFormat="1" applyFont="1" applyBorder="1" applyAlignment="1">
      <alignment horizontal="center" vertical="center" wrapText="1"/>
    </xf>
    <xf numFmtId="1" fontId="6" fillId="0" borderId="212" xfId="0" applyNumberFormat="1" applyFont="1" applyBorder="1" applyAlignment="1">
      <alignment horizontal="center" vertical="center" wrapText="1"/>
    </xf>
    <xf numFmtId="1" fontId="6" fillId="2" borderId="209" xfId="0" applyNumberFormat="1" applyFont="1" applyFill="1" applyBorder="1" applyAlignment="1">
      <alignment horizontal="center" vertical="center" wrapText="1"/>
    </xf>
    <xf numFmtId="1" fontId="6" fillId="0" borderId="214" xfId="0" applyNumberFormat="1" applyFont="1" applyBorder="1" applyAlignment="1">
      <alignment horizontal="center" vertical="center" wrapText="1"/>
    </xf>
    <xf numFmtId="1" fontId="6" fillId="0" borderId="213" xfId="0" applyNumberFormat="1" applyFont="1" applyBorder="1" applyAlignment="1">
      <alignment horizontal="center" vertical="center" wrapText="1"/>
    </xf>
    <xf numFmtId="1" fontId="6" fillId="0" borderId="212" xfId="0" applyNumberFormat="1" applyFont="1" applyBorder="1" applyAlignment="1">
      <alignment horizontal="center" vertical="center"/>
    </xf>
    <xf numFmtId="1" fontId="6" fillId="0" borderId="210" xfId="0" applyNumberFormat="1" applyFont="1" applyBorder="1" applyAlignment="1">
      <alignment horizontal="center" vertical="center"/>
    </xf>
    <xf numFmtId="1" fontId="6" fillId="0" borderId="211" xfId="0" applyNumberFormat="1" applyFont="1" applyBorder="1" applyAlignment="1">
      <alignment horizontal="center" vertical="center"/>
    </xf>
    <xf numFmtId="1" fontId="6" fillId="0" borderId="215" xfId="0" applyNumberFormat="1" applyFont="1" applyBorder="1" applyAlignment="1">
      <alignment horizontal="center" vertical="center"/>
    </xf>
    <xf numFmtId="1" fontId="6" fillId="2" borderId="211" xfId="0" applyNumberFormat="1" applyFont="1" applyFill="1" applyBorder="1" applyAlignment="1">
      <alignment horizontal="center" vertical="center" wrapText="1"/>
    </xf>
    <xf numFmtId="1" fontId="6" fillId="2" borderId="212" xfId="0" applyNumberFormat="1" applyFont="1" applyFill="1" applyBorder="1" applyAlignment="1">
      <alignment horizontal="center" vertical="center" wrapText="1"/>
    </xf>
    <xf numFmtId="1" fontId="6" fillId="0" borderId="213" xfId="0" applyNumberFormat="1" applyFont="1" applyBorder="1" applyAlignment="1">
      <alignment horizontal="center" vertical="center"/>
    </xf>
    <xf numFmtId="1" fontId="6" fillId="0" borderId="203" xfId="0" applyNumberFormat="1" applyFont="1" applyBorder="1" applyAlignment="1">
      <alignment horizontal="center" vertical="center" wrapText="1"/>
    </xf>
    <xf numFmtId="1" fontId="6" fillId="0" borderId="217" xfId="0" applyNumberFormat="1" applyFont="1" applyBorder="1" applyAlignment="1">
      <alignment horizontal="center" vertical="center" wrapText="1"/>
    </xf>
    <xf numFmtId="1" fontId="6" fillId="0" borderId="218" xfId="0" applyNumberFormat="1" applyFont="1" applyBorder="1" applyAlignment="1">
      <alignment horizontal="center" vertical="center" wrapText="1"/>
    </xf>
    <xf numFmtId="1" fontId="11" fillId="0" borderId="219" xfId="0" applyNumberFormat="1" applyFont="1" applyBorder="1" applyAlignment="1">
      <alignment horizontal="center" vertical="center" wrapText="1"/>
    </xf>
    <xf numFmtId="1" fontId="11" fillId="0" borderId="220" xfId="0" applyNumberFormat="1" applyFont="1" applyBorder="1" applyAlignment="1">
      <alignment horizontal="center" vertical="center" wrapText="1"/>
    </xf>
    <xf numFmtId="1" fontId="11" fillId="0" borderId="218" xfId="0" applyNumberFormat="1" applyFont="1" applyBorder="1" applyAlignment="1">
      <alignment horizontal="center" vertical="center" wrapText="1"/>
    </xf>
    <xf numFmtId="1" fontId="6" fillId="0" borderId="198" xfId="0" applyNumberFormat="1" applyFont="1" applyBorder="1" applyAlignment="1">
      <alignment horizontal="center" vertical="center"/>
    </xf>
    <xf numFmtId="1" fontId="10" fillId="0" borderId="194" xfId="0" applyNumberFormat="1" applyFont="1" applyBorder="1" applyAlignment="1">
      <alignment horizontal="center" vertical="center"/>
    </xf>
    <xf numFmtId="1" fontId="10" fillId="0" borderId="201" xfId="0" applyNumberFormat="1" applyFont="1" applyBorder="1" applyAlignment="1">
      <alignment horizontal="center" vertical="center"/>
    </xf>
    <xf numFmtId="1" fontId="10" fillId="0" borderId="195" xfId="0" applyNumberFormat="1" applyFont="1" applyBorder="1" applyAlignment="1">
      <alignment horizontal="center" vertical="center"/>
    </xf>
    <xf numFmtId="1" fontId="10" fillId="0" borderId="194" xfId="0" applyNumberFormat="1" applyFont="1" applyBorder="1" applyAlignment="1">
      <alignment horizontal="center" vertical="center" wrapText="1"/>
    </xf>
    <xf numFmtId="1" fontId="10" fillId="0" borderId="200" xfId="0" applyNumberFormat="1" applyFont="1" applyBorder="1" applyAlignment="1">
      <alignment horizontal="center" vertical="center" wrapText="1"/>
    </xf>
    <xf numFmtId="1" fontId="10" fillId="0" borderId="198" xfId="0" applyNumberFormat="1" applyFont="1" applyBorder="1" applyAlignment="1">
      <alignment horizontal="center" vertical="center" wrapText="1"/>
    </xf>
    <xf numFmtId="1" fontId="10" fillId="0" borderId="201" xfId="0" applyNumberFormat="1" applyFont="1" applyBorder="1" applyAlignment="1">
      <alignment horizontal="center" vertical="center" wrapText="1"/>
    </xf>
    <xf numFmtId="1" fontId="11" fillId="0" borderId="221" xfId="0" applyNumberFormat="1" applyFont="1" applyBorder="1" applyAlignment="1">
      <alignment horizontal="center" vertical="center" wrapText="1"/>
    </xf>
    <xf numFmtId="1" fontId="11" fillId="0" borderId="222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left" vertical="center"/>
    </xf>
    <xf numFmtId="1" fontId="6" fillId="0" borderId="201" xfId="0" applyNumberFormat="1" applyFont="1" applyBorder="1" applyAlignment="1">
      <alignment horizontal="left" vertical="center"/>
    </xf>
    <xf numFmtId="1" fontId="6" fillId="0" borderId="200" xfId="0" applyNumberFormat="1" applyFont="1" applyBorder="1" applyAlignment="1">
      <alignment horizontal="left" vertical="center"/>
    </xf>
    <xf numFmtId="1" fontId="6" fillId="0" borderId="203" xfId="0" applyNumberFormat="1" applyFont="1" applyBorder="1" applyAlignment="1">
      <alignment horizontal="center" vertical="center"/>
    </xf>
    <xf numFmtId="1" fontId="11" fillId="0" borderId="197" xfId="0" applyNumberFormat="1" applyFont="1" applyBorder="1" applyAlignment="1">
      <alignment horizontal="center" vertical="center" wrapText="1"/>
    </xf>
    <xf numFmtId="1" fontId="11" fillId="0" borderId="198" xfId="0" applyNumberFormat="1" applyFont="1" applyBorder="1" applyAlignment="1">
      <alignment horizontal="center" vertical="center" wrapText="1"/>
    </xf>
    <xf numFmtId="1" fontId="6" fillId="2" borderId="217" xfId="0" applyNumberFormat="1" applyFont="1" applyFill="1" applyBorder="1" applyAlignment="1">
      <alignment horizontal="center" vertical="center"/>
    </xf>
    <xf numFmtId="1" fontId="6" fillId="2" borderId="198" xfId="0" applyNumberFormat="1" applyFont="1" applyFill="1" applyBorder="1" applyAlignment="1">
      <alignment horizontal="center" vertical="center"/>
    </xf>
    <xf numFmtId="1" fontId="6" fillId="2" borderId="203" xfId="0" applyNumberFormat="1" applyFont="1" applyFill="1" applyBorder="1" applyAlignment="1">
      <alignment horizontal="center" vertical="center" wrapText="1"/>
    </xf>
    <xf numFmtId="1" fontId="6" fillId="0" borderId="201" xfId="0" applyNumberFormat="1" applyFont="1" applyBorder="1" applyAlignment="1">
      <alignment horizontal="center" vertical="center" wrapText="1"/>
    </xf>
    <xf numFmtId="1" fontId="6" fillId="0" borderId="227" xfId="0" applyNumberFormat="1" applyFont="1" applyBorder="1" applyAlignment="1">
      <alignment horizontal="center" vertical="center"/>
    </xf>
    <xf numFmtId="1" fontId="6" fillId="0" borderId="227" xfId="0" applyNumberFormat="1" applyFont="1" applyBorder="1" applyAlignment="1">
      <alignment horizontal="center" vertical="center" wrapText="1"/>
    </xf>
    <xf numFmtId="1" fontId="6" fillId="0" borderId="228" xfId="0" applyNumberFormat="1" applyFont="1" applyBorder="1" applyAlignment="1">
      <alignment horizontal="center" vertical="center" wrapText="1"/>
    </xf>
    <xf numFmtId="1" fontId="6" fillId="0" borderId="229" xfId="0" applyNumberFormat="1" applyFont="1" applyBorder="1" applyAlignment="1">
      <alignment horizontal="center" vertical="center" wrapText="1"/>
    </xf>
    <xf numFmtId="1" fontId="6" fillId="0" borderId="230" xfId="0" applyNumberFormat="1" applyFont="1" applyBorder="1" applyAlignment="1">
      <alignment horizontal="center" vertical="center" wrapText="1"/>
    </xf>
    <xf numFmtId="1" fontId="6" fillId="2" borderId="227" xfId="0" applyNumberFormat="1" applyFont="1" applyFill="1" applyBorder="1" applyAlignment="1">
      <alignment horizontal="center" vertical="center" wrapText="1"/>
    </xf>
    <xf numFmtId="1" fontId="6" fillId="0" borderId="232" xfId="0" applyNumberFormat="1" applyFont="1" applyBorder="1" applyAlignment="1">
      <alignment horizontal="center" vertical="center" wrapText="1"/>
    </xf>
    <xf numFmtId="1" fontId="6" fillId="0" borderId="231" xfId="0" applyNumberFormat="1" applyFont="1" applyBorder="1" applyAlignment="1">
      <alignment horizontal="center" vertical="center" wrapText="1"/>
    </xf>
    <xf numFmtId="1" fontId="6" fillId="0" borderId="230" xfId="0" applyNumberFormat="1" applyFont="1" applyBorder="1" applyAlignment="1">
      <alignment horizontal="center" vertical="center"/>
    </xf>
    <xf numFmtId="1" fontId="6" fillId="0" borderId="228" xfId="0" applyNumberFormat="1" applyFont="1" applyBorder="1" applyAlignment="1">
      <alignment horizontal="center" vertical="center"/>
    </xf>
    <xf numFmtId="1" fontId="6" fillId="0" borderId="229" xfId="0" applyNumberFormat="1" applyFont="1" applyBorder="1" applyAlignment="1">
      <alignment horizontal="center" vertical="center"/>
    </xf>
    <xf numFmtId="1" fontId="6" fillId="0" borderId="233" xfId="0" applyNumberFormat="1" applyFont="1" applyBorder="1" applyAlignment="1">
      <alignment horizontal="center" vertical="center"/>
    </xf>
    <xf numFmtId="1" fontId="6" fillId="2" borderId="229" xfId="0" applyNumberFormat="1" applyFont="1" applyFill="1" applyBorder="1" applyAlignment="1">
      <alignment horizontal="center" vertical="center" wrapText="1"/>
    </xf>
    <xf numFmtId="1" fontId="6" fillId="2" borderId="230" xfId="0" applyNumberFormat="1" applyFont="1" applyFill="1" applyBorder="1" applyAlignment="1">
      <alignment horizontal="center" vertical="center" wrapText="1"/>
    </xf>
    <xf numFmtId="1" fontId="6" fillId="0" borderId="231" xfId="0" applyNumberFormat="1" applyFont="1" applyBorder="1" applyAlignment="1">
      <alignment horizontal="center" vertical="center"/>
    </xf>
    <xf numFmtId="1" fontId="23" fillId="0" borderId="194" xfId="0" applyNumberFormat="1" applyFont="1" applyBorder="1" applyAlignment="1">
      <alignment horizontal="left" vertical="center" wrapText="1"/>
    </xf>
    <xf numFmtId="0" fontId="10" fillId="0" borderId="194" xfId="0" applyFont="1" applyBorder="1" applyAlignment="1">
      <alignment horizontal="center" vertical="center" wrapText="1"/>
    </xf>
    <xf numFmtId="1" fontId="10" fillId="0" borderId="237" xfId="0" applyNumberFormat="1" applyFont="1" applyBorder="1" applyAlignment="1">
      <alignment horizontal="center" vertical="center" wrapText="1"/>
    </xf>
    <xf numFmtId="1" fontId="6" fillId="0" borderId="248" xfId="0" applyNumberFormat="1" applyFont="1" applyBorder="1" applyAlignment="1">
      <alignment horizontal="center" vertical="center"/>
    </xf>
    <xf numFmtId="1" fontId="6" fillId="0" borderId="247" xfId="0" applyNumberFormat="1" applyFont="1" applyBorder="1" applyAlignment="1">
      <alignment horizontal="center" vertical="center"/>
    </xf>
    <xf numFmtId="1" fontId="6" fillId="0" borderId="237" xfId="0" applyNumberFormat="1" applyFont="1" applyBorder="1" applyAlignment="1">
      <alignment horizontal="center" vertical="center" wrapText="1"/>
    </xf>
    <xf numFmtId="1" fontId="6" fillId="0" borderId="238" xfId="0" applyNumberFormat="1" applyFont="1" applyBorder="1" applyAlignment="1">
      <alignment horizontal="center" vertical="center" wrapText="1"/>
    </xf>
    <xf numFmtId="1" fontId="6" fillId="0" borderId="239" xfId="0" applyNumberFormat="1" applyFont="1" applyBorder="1" applyAlignment="1">
      <alignment horizontal="center" vertical="center" wrapText="1"/>
    </xf>
    <xf numFmtId="1" fontId="6" fillId="0" borderId="240" xfId="0" applyNumberFormat="1" applyFont="1" applyBorder="1" applyAlignment="1">
      <alignment horizontal="center" vertical="center" wrapText="1"/>
    </xf>
    <xf numFmtId="1" fontId="6" fillId="0" borderId="241" xfId="0" applyNumberFormat="1" applyFont="1" applyBorder="1" applyAlignment="1">
      <alignment horizontal="center" vertical="center"/>
    </xf>
    <xf numFmtId="1" fontId="6" fillId="0" borderId="242" xfId="0" applyNumberFormat="1" applyFont="1" applyBorder="1" applyAlignment="1">
      <alignment horizontal="center" vertical="center" wrapText="1"/>
    </xf>
    <xf numFmtId="1" fontId="11" fillId="0" borderId="243" xfId="0" applyNumberFormat="1" applyFont="1" applyBorder="1" applyAlignment="1">
      <alignment horizontal="center" vertical="center" wrapText="1"/>
    </xf>
    <xf numFmtId="1" fontId="11" fillId="0" borderId="239" xfId="0" applyNumberFormat="1" applyFont="1" applyBorder="1" applyAlignment="1">
      <alignment horizontal="center" vertical="center" wrapText="1"/>
    </xf>
    <xf numFmtId="1" fontId="6" fillId="0" borderId="240" xfId="0" applyNumberFormat="1" applyFont="1" applyBorder="1" applyAlignment="1">
      <alignment horizontal="center" vertical="center"/>
    </xf>
    <xf numFmtId="1" fontId="10" fillId="0" borderId="241" xfId="0" applyNumberFormat="1" applyFont="1" applyBorder="1" applyAlignment="1">
      <alignment horizontal="center" vertical="center"/>
    </xf>
    <xf numFmtId="1" fontId="10" fillId="0" borderId="215" xfId="0" applyNumberFormat="1" applyFont="1" applyBorder="1" applyAlignment="1">
      <alignment horizontal="center" vertical="center"/>
    </xf>
    <xf numFmtId="1" fontId="6" fillId="0" borderId="242" xfId="0" applyNumberFormat="1" applyFont="1" applyBorder="1" applyAlignment="1">
      <alignment horizontal="center" vertical="center"/>
    </xf>
    <xf numFmtId="1" fontId="10" fillId="0" borderId="242" xfId="0" applyNumberFormat="1" applyFont="1" applyBorder="1" applyAlignment="1">
      <alignment horizontal="center" vertical="center" wrapText="1"/>
    </xf>
    <xf numFmtId="1" fontId="10" fillId="0" borderId="240" xfId="0" applyNumberFormat="1" applyFont="1" applyBorder="1" applyAlignment="1">
      <alignment horizontal="center" vertical="center" wrapText="1"/>
    </xf>
    <xf numFmtId="1" fontId="10" fillId="0" borderId="241" xfId="0" applyNumberFormat="1" applyFont="1" applyBorder="1" applyAlignment="1">
      <alignment horizontal="center" vertical="center" wrapText="1"/>
    </xf>
    <xf numFmtId="1" fontId="11" fillId="0" borderId="244" xfId="0" applyNumberFormat="1" applyFont="1" applyBorder="1" applyAlignment="1">
      <alignment horizontal="center" vertical="center" wrapText="1"/>
    </xf>
    <xf numFmtId="1" fontId="11" fillId="0" borderId="245" xfId="0" applyNumberFormat="1" applyFont="1" applyBorder="1" applyAlignment="1">
      <alignment horizontal="center" vertical="center" wrapText="1"/>
    </xf>
    <xf numFmtId="1" fontId="11" fillId="0" borderId="246" xfId="0" applyNumberFormat="1" applyFont="1" applyBorder="1" applyAlignment="1">
      <alignment horizontal="center" vertical="center" wrapText="1"/>
    </xf>
    <xf numFmtId="1" fontId="6" fillId="0" borderId="248" xfId="0" applyNumberFormat="1" applyFont="1" applyBorder="1" applyAlignment="1">
      <alignment horizontal="left" vertical="center"/>
    </xf>
    <xf numFmtId="1" fontId="6" fillId="0" borderId="247" xfId="0" applyNumberFormat="1" applyFont="1" applyBorder="1" applyAlignment="1">
      <alignment horizontal="left" vertical="center"/>
    </xf>
    <xf numFmtId="1" fontId="6" fillId="0" borderId="237" xfId="0" applyNumberFormat="1" applyFont="1" applyBorder="1" applyAlignment="1">
      <alignment horizontal="center" vertical="center"/>
    </xf>
    <xf numFmtId="1" fontId="6" fillId="0" borderId="247" xfId="0" applyNumberFormat="1" applyFont="1" applyBorder="1" applyAlignment="1">
      <alignment horizontal="center" vertical="center" wrapText="1"/>
    </xf>
    <xf numFmtId="1" fontId="11" fillId="0" borderId="235" xfId="0" applyNumberFormat="1" applyFont="1" applyBorder="1" applyAlignment="1">
      <alignment horizontal="center" vertical="center" wrapText="1"/>
    </xf>
    <xf numFmtId="1" fontId="11" fillId="0" borderId="240" xfId="0" applyNumberFormat="1" applyFont="1" applyBorder="1" applyAlignment="1">
      <alignment horizontal="center" vertical="center" wrapText="1"/>
    </xf>
    <xf numFmtId="1" fontId="6" fillId="2" borderId="238" xfId="0" applyNumberFormat="1" applyFont="1" applyFill="1" applyBorder="1" applyAlignment="1">
      <alignment horizontal="center" vertical="center"/>
    </xf>
    <xf numFmtId="1" fontId="6" fillId="2" borderId="240" xfId="0" applyNumberFormat="1" applyFont="1" applyFill="1" applyBorder="1" applyAlignment="1">
      <alignment horizontal="center" vertical="center"/>
    </xf>
    <xf numFmtId="1" fontId="6" fillId="2" borderId="237" xfId="0" applyNumberFormat="1" applyFont="1" applyFill="1" applyBorder="1" applyAlignment="1">
      <alignment horizontal="center" vertical="center" wrapText="1"/>
    </xf>
    <xf numFmtId="1" fontId="6" fillId="0" borderId="248" xfId="0" applyNumberFormat="1" applyFont="1" applyBorder="1" applyAlignment="1">
      <alignment horizontal="center" vertical="center" wrapText="1"/>
    </xf>
    <xf numFmtId="1" fontId="6" fillId="2" borderId="239" xfId="0" applyNumberFormat="1" applyFont="1" applyFill="1" applyBorder="1" applyAlignment="1">
      <alignment horizontal="center" vertical="center"/>
    </xf>
    <xf numFmtId="1" fontId="6" fillId="2" borderId="248" xfId="0" applyNumberFormat="1" applyFont="1" applyFill="1" applyBorder="1" applyAlignment="1">
      <alignment horizontal="center" vertical="center" wrapText="1"/>
    </xf>
    <xf numFmtId="1" fontId="6" fillId="2" borderId="247" xfId="0" applyNumberFormat="1" applyFont="1" applyFill="1" applyBorder="1" applyAlignment="1">
      <alignment horizontal="center" vertical="center" wrapText="1"/>
    </xf>
    <xf numFmtId="1" fontId="6" fillId="0" borderId="253" xfId="0" applyNumberFormat="1" applyFont="1" applyBorder="1" applyAlignment="1">
      <alignment horizontal="center" vertical="center" wrapText="1"/>
    </xf>
    <xf numFmtId="1" fontId="6" fillId="0" borderId="251" xfId="0" applyNumberFormat="1" applyFont="1" applyBorder="1" applyAlignment="1">
      <alignment horizontal="center" vertical="center"/>
    </xf>
    <xf numFmtId="1" fontId="6" fillId="0" borderId="250" xfId="0" applyNumberFormat="1" applyFont="1" applyBorder="1" applyAlignment="1">
      <alignment horizontal="center" vertical="center" wrapText="1"/>
    </xf>
    <xf numFmtId="1" fontId="10" fillId="0" borderId="253" xfId="0" applyNumberFormat="1" applyFont="1" applyBorder="1" applyAlignment="1">
      <alignment horizontal="center" vertical="center" wrapText="1"/>
    </xf>
    <xf numFmtId="1" fontId="11" fillId="0" borderId="254" xfId="0" applyNumberFormat="1" applyFont="1" applyBorder="1" applyAlignment="1">
      <alignment horizontal="center" vertical="center" wrapText="1"/>
    </xf>
    <xf numFmtId="1" fontId="10" fillId="0" borderId="251" xfId="0" applyNumberFormat="1" applyFont="1" applyBorder="1" applyAlignment="1">
      <alignment horizontal="center" vertical="center"/>
    </xf>
    <xf numFmtId="1" fontId="6" fillId="0" borderId="250" xfId="0" applyNumberFormat="1" applyFont="1" applyBorder="1" applyAlignment="1">
      <alignment horizontal="center" vertical="center"/>
    </xf>
    <xf numFmtId="1" fontId="10" fillId="0" borderId="250" xfId="0" applyNumberFormat="1" applyFont="1" applyBorder="1" applyAlignment="1">
      <alignment horizontal="center" vertical="center" wrapText="1"/>
    </xf>
    <xf numFmtId="1" fontId="10" fillId="0" borderId="231" xfId="0" applyNumberFormat="1" applyFont="1" applyBorder="1" applyAlignment="1">
      <alignment horizontal="center" vertical="center" wrapText="1"/>
    </xf>
    <xf numFmtId="1" fontId="10" fillId="0" borderId="251" xfId="0" applyNumberFormat="1" applyFont="1" applyBorder="1" applyAlignment="1">
      <alignment horizontal="center" vertical="center" wrapText="1"/>
    </xf>
    <xf numFmtId="1" fontId="11" fillId="0" borderId="255" xfId="0" applyNumberFormat="1" applyFont="1" applyBorder="1" applyAlignment="1">
      <alignment horizontal="center" vertical="center" wrapText="1"/>
    </xf>
    <xf numFmtId="1" fontId="11" fillId="0" borderId="256" xfId="0" applyNumberFormat="1" applyFont="1" applyBorder="1" applyAlignment="1">
      <alignment horizontal="center" vertical="center" wrapText="1"/>
    </xf>
    <xf numFmtId="1" fontId="6" fillId="0" borderId="251" xfId="0" applyNumberFormat="1" applyFont="1" applyBorder="1" applyAlignment="1">
      <alignment horizontal="left" vertical="center"/>
    </xf>
    <xf numFmtId="1" fontId="6" fillId="0" borderId="250" xfId="0" applyNumberFormat="1" applyFont="1" applyBorder="1" applyAlignment="1">
      <alignment horizontal="left" vertical="center"/>
    </xf>
    <xf numFmtId="1" fontId="6" fillId="0" borderId="253" xfId="0" applyNumberFormat="1" applyFont="1" applyBorder="1" applyAlignment="1">
      <alignment horizontal="center" vertical="center"/>
    </xf>
    <xf numFmtId="1" fontId="11" fillId="0" borderId="249" xfId="0" applyNumberFormat="1" applyFont="1" applyBorder="1" applyAlignment="1">
      <alignment horizontal="center" vertical="center" wrapText="1"/>
    </xf>
    <xf numFmtId="1" fontId="11" fillId="0" borderId="231" xfId="0" applyNumberFormat="1" applyFont="1" applyBorder="1" applyAlignment="1">
      <alignment horizontal="center" vertical="center" wrapText="1"/>
    </xf>
    <xf numFmtId="1" fontId="6" fillId="2" borderId="231" xfId="0" applyNumberFormat="1" applyFont="1" applyFill="1" applyBorder="1" applyAlignment="1">
      <alignment horizontal="center" vertical="center"/>
    </xf>
    <xf numFmtId="1" fontId="6" fillId="2" borderId="253" xfId="0" applyNumberFormat="1" applyFont="1" applyFill="1" applyBorder="1" applyAlignment="1">
      <alignment horizontal="center" vertical="center" wrapText="1"/>
    </xf>
    <xf numFmtId="1" fontId="6" fillId="0" borderId="251" xfId="0" applyNumberFormat="1" applyFont="1" applyBorder="1" applyAlignment="1">
      <alignment horizontal="center" vertical="center" wrapText="1"/>
    </xf>
    <xf numFmtId="1" fontId="6" fillId="0" borderId="261" xfId="0" applyNumberFormat="1" applyFont="1" applyBorder="1" applyAlignment="1">
      <alignment horizontal="center" vertical="center"/>
    </xf>
    <xf numFmtId="1" fontId="6" fillId="0" borderId="261" xfId="0" applyNumberFormat="1" applyFont="1" applyBorder="1" applyAlignment="1">
      <alignment horizontal="center" vertical="center" wrapText="1"/>
    </xf>
    <xf numFmtId="1" fontId="6" fillId="0" borderId="262" xfId="0" applyNumberFormat="1" applyFont="1" applyBorder="1" applyAlignment="1">
      <alignment horizontal="center" vertical="center" wrapText="1"/>
    </xf>
    <xf numFmtId="1" fontId="6" fillId="0" borderId="263" xfId="0" applyNumberFormat="1" applyFont="1" applyBorder="1" applyAlignment="1">
      <alignment horizontal="center" vertical="center" wrapText="1"/>
    </xf>
    <xf numFmtId="1" fontId="6" fillId="0" borderId="264" xfId="0" applyNumberFormat="1" applyFont="1" applyBorder="1" applyAlignment="1">
      <alignment horizontal="center" vertical="center" wrapText="1"/>
    </xf>
    <xf numFmtId="1" fontId="6" fillId="2" borderId="261" xfId="0" applyNumberFormat="1" applyFont="1" applyFill="1" applyBorder="1" applyAlignment="1">
      <alignment horizontal="center" vertical="center" wrapText="1"/>
    </xf>
    <xf numFmtId="1" fontId="6" fillId="0" borderId="266" xfId="0" applyNumberFormat="1" applyFont="1" applyBorder="1" applyAlignment="1">
      <alignment horizontal="center" vertical="center" wrapText="1"/>
    </xf>
    <xf numFmtId="1" fontId="6" fillId="0" borderId="265" xfId="0" applyNumberFormat="1" applyFont="1" applyBorder="1" applyAlignment="1">
      <alignment horizontal="center" vertical="center" wrapText="1"/>
    </xf>
    <xf numFmtId="1" fontId="6" fillId="0" borderId="264" xfId="0" applyNumberFormat="1" applyFont="1" applyBorder="1" applyAlignment="1">
      <alignment horizontal="center" vertical="center"/>
    </xf>
    <xf numFmtId="1" fontId="6" fillId="0" borderId="262" xfId="0" applyNumberFormat="1" applyFont="1" applyBorder="1" applyAlignment="1">
      <alignment horizontal="center" vertical="center"/>
    </xf>
    <xf numFmtId="1" fontId="6" fillId="0" borderId="263" xfId="0" applyNumberFormat="1" applyFont="1" applyBorder="1" applyAlignment="1">
      <alignment horizontal="center" vertical="center"/>
    </xf>
    <xf numFmtId="1" fontId="6" fillId="0" borderId="267" xfId="0" applyNumberFormat="1" applyFont="1" applyBorder="1" applyAlignment="1">
      <alignment horizontal="center" vertical="center"/>
    </xf>
    <xf numFmtId="1" fontId="6" fillId="2" borderId="263" xfId="0" applyNumberFormat="1" applyFont="1" applyFill="1" applyBorder="1" applyAlignment="1">
      <alignment horizontal="center" vertical="center" wrapText="1"/>
    </xf>
    <xf numFmtId="1" fontId="6" fillId="2" borderId="264" xfId="0" applyNumberFormat="1" applyFont="1" applyFill="1" applyBorder="1" applyAlignment="1">
      <alignment horizontal="center" vertical="center" wrapText="1"/>
    </xf>
    <xf numFmtId="1" fontId="6" fillId="0" borderId="265" xfId="0" applyNumberFormat="1" applyFont="1" applyBorder="1" applyAlignment="1">
      <alignment horizontal="center" vertical="center"/>
    </xf>
    <xf numFmtId="1" fontId="6" fillId="0" borderId="252" xfId="0" applyNumberFormat="1" applyFont="1" applyBorder="1" applyAlignment="1">
      <alignment horizontal="center" vertical="center" wrapText="1"/>
    </xf>
    <xf numFmtId="1" fontId="23" fillId="0" borderId="251" xfId="0" applyNumberFormat="1" applyFont="1" applyBorder="1" applyAlignment="1">
      <alignment horizontal="left" vertical="center" wrapText="1"/>
    </xf>
    <xf numFmtId="1" fontId="23" fillId="0" borderId="250" xfId="0" applyNumberFormat="1" applyFont="1" applyBorder="1" applyAlignment="1">
      <alignment horizontal="left" vertical="center" wrapText="1"/>
    </xf>
    <xf numFmtId="0" fontId="10" fillId="0" borderId="251" xfId="0" applyFont="1" applyBorder="1" applyAlignment="1">
      <alignment horizontal="center" vertical="center" wrapText="1"/>
    </xf>
    <xf numFmtId="0" fontId="10" fillId="0" borderId="250" xfId="0" applyFont="1" applyBorder="1" applyAlignment="1">
      <alignment horizontal="center" vertical="center" wrapText="1"/>
    </xf>
    <xf numFmtId="1" fontId="10" fillId="0" borderId="261" xfId="0" applyNumberFormat="1" applyFont="1" applyBorder="1" applyAlignment="1">
      <alignment horizontal="center" vertical="center" wrapText="1"/>
    </xf>
    <xf numFmtId="1" fontId="6" fillId="0" borderId="265" xfId="0" applyNumberFormat="1" applyFont="1" applyBorder="1"/>
    <xf numFmtId="1" fontId="6" fillId="6" borderId="261" xfId="0" applyNumberFormat="1" applyFont="1" applyFill="1" applyBorder="1" applyProtection="1">
      <protection locked="0"/>
    </xf>
    <xf numFmtId="1" fontId="10" fillId="0" borderId="265" xfId="0" applyNumberFormat="1" applyFont="1" applyBorder="1" applyAlignment="1">
      <alignment horizontal="center" vertical="center" wrapText="1"/>
    </xf>
    <xf numFmtId="1" fontId="6" fillId="0" borderId="265" xfId="0" applyNumberFormat="1" applyFont="1" applyBorder="1" applyAlignment="1">
      <alignment horizontal="right" vertical="center"/>
    </xf>
    <xf numFmtId="1" fontId="11" fillId="0" borderId="265" xfId="0" applyNumberFormat="1" applyFont="1" applyBorder="1" applyAlignment="1">
      <alignment horizontal="center" vertical="center" wrapText="1"/>
    </xf>
    <xf numFmtId="1" fontId="6" fillId="2" borderId="266" xfId="0" applyNumberFormat="1" applyFont="1" applyFill="1" applyBorder="1" applyAlignment="1">
      <alignment horizontal="center" vertical="center"/>
    </xf>
    <xf numFmtId="1" fontId="6" fillId="2" borderId="265" xfId="0" applyNumberFormat="1" applyFont="1" applyFill="1" applyBorder="1" applyAlignment="1">
      <alignment horizontal="center" vertical="center"/>
    </xf>
    <xf numFmtId="1" fontId="13" fillId="5" borderId="269" xfId="0" applyNumberFormat="1" applyFont="1" applyFill="1" applyBorder="1"/>
    <xf numFmtId="1" fontId="14" fillId="0" borderId="270" xfId="0" applyNumberFormat="1" applyFont="1" applyBorder="1" applyProtection="1">
      <protection locked="0"/>
    </xf>
    <xf numFmtId="1" fontId="14" fillId="0" borderId="271" xfId="0" applyNumberFormat="1" applyFont="1" applyBorder="1" applyAlignment="1">
      <alignment vertical="center"/>
    </xf>
    <xf numFmtId="1" fontId="13" fillId="0" borderId="270" xfId="0" applyNumberFormat="1" applyFont="1" applyBorder="1"/>
    <xf numFmtId="1" fontId="13" fillId="0" borderId="272" xfId="0" applyNumberFormat="1" applyFont="1" applyBorder="1"/>
    <xf numFmtId="1" fontId="6" fillId="0" borderId="273" xfId="0" applyNumberFormat="1" applyFont="1" applyBorder="1" applyAlignment="1">
      <alignment horizontal="center" vertical="center" wrapText="1"/>
    </xf>
    <xf numFmtId="1" fontId="6" fillId="0" borderId="274" xfId="0" applyNumberFormat="1" applyFont="1" applyBorder="1" applyAlignment="1">
      <alignment horizontal="center" vertical="center" wrapText="1"/>
    </xf>
    <xf numFmtId="1" fontId="6" fillId="0" borderId="275" xfId="0" applyNumberFormat="1" applyFont="1" applyBorder="1" applyAlignment="1">
      <alignment horizontal="center" vertical="center" wrapText="1"/>
    </xf>
    <xf numFmtId="1" fontId="6" fillId="0" borderId="275" xfId="0" applyNumberFormat="1" applyFont="1" applyBorder="1" applyAlignment="1">
      <alignment horizontal="center" vertical="center"/>
    </xf>
    <xf numFmtId="1" fontId="6" fillId="0" borderId="275" xfId="0" applyNumberFormat="1" applyFont="1" applyBorder="1" applyAlignment="1">
      <alignment horizontal="center" vertical="center" wrapText="1"/>
    </xf>
    <xf numFmtId="1" fontId="6" fillId="0" borderId="273" xfId="0" applyNumberFormat="1" applyFont="1" applyBorder="1" applyAlignment="1">
      <alignment horizontal="center" vertical="center"/>
    </xf>
    <xf numFmtId="1" fontId="6" fillId="0" borderId="274" xfId="0" applyNumberFormat="1" applyFont="1" applyBorder="1" applyAlignment="1">
      <alignment horizontal="center" vertical="center"/>
    </xf>
    <xf numFmtId="1" fontId="6" fillId="0" borderId="276" xfId="0" applyNumberFormat="1" applyFont="1" applyBorder="1" applyAlignment="1">
      <alignment horizontal="center" vertical="center"/>
    </xf>
    <xf numFmtId="1" fontId="6" fillId="2" borderId="274" xfId="0" applyNumberFormat="1" applyFont="1" applyFill="1" applyBorder="1" applyAlignment="1">
      <alignment horizontal="center" vertical="center" wrapText="1"/>
    </xf>
    <xf numFmtId="1" fontId="6" fillId="2" borderId="275" xfId="0" applyNumberFormat="1" applyFont="1" applyFill="1" applyBorder="1" applyAlignment="1">
      <alignment horizontal="center" vertical="center" wrapText="1"/>
    </xf>
    <xf numFmtId="1" fontId="3" fillId="5" borderId="277" xfId="0" applyNumberFormat="1" applyFont="1" applyFill="1" applyBorder="1"/>
    <xf numFmtId="1" fontId="6" fillId="0" borderId="278" xfId="0" applyNumberFormat="1" applyFont="1" applyBorder="1" applyAlignment="1">
      <alignment horizontal="center" vertical="center" wrapText="1"/>
    </xf>
    <xf numFmtId="1" fontId="6" fillId="0" borderId="279" xfId="0" applyNumberFormat="1" applyFont="1" applyBorder="1" applyAlignment="1">
      <alignment horizontal="center" vertical="center" wrapText="1"/>
    </xf>
    <xf numFmtId="1" fontId="6" fillId="0" borderId="280" xfId="0" applyNumberFormat="1" applyFont="1" applyBorder="1" applyAlignment="1">
      <alignment horizontal="center" vertical="center" wrapText="1"/>
    </xf>
    <xf numFmtId="1" fontId="6" fillId="0" borderId="281" xfId="0" applyNumberFormat="1" applyFont="1" applyBorder="1" applyAlignment="1">
      <alignment horizontal="center" vertical="center" wrapText="1"/>
    </xf>
    <xf numFmtId="1" fontId="6" fillId="2" borderId="273" xfId="0" applyNumberFormat="1" applyFont="1" applyFill="1" applyBorder="1" applyAlignment="1">
      <alignment horizontal="left" wrapText="1"/>
    </xf>
    <xf numFmtId="1" fontId="6" fillId="0" borderId="281" xfId="0" applyNumberFormat="1" applyFont="1" applyBorder="1" applyAlignment="1">
      <alignment horizontal="right"/>
    </xf>
    <xf numFmtId="1" fontId="6" fillId="6" borderId="281" xfId="0" applyNumberFormat="1" applyFont="1" applyFill="1" applyBorder="1" applyProtection="1">
      <protection locked="0"/>
    </xf>
    <xf numFmtId="1" fontId="6" fillId="6" borderId="273" xfId="0" applyNumberFormat="1" applyFont="1" applyFill="1" applyBorder="1" applyProtection="1">
      <protection locked="0"/>
    </xf>
    <xf numFmtId="1" fontId="6" fillId="6" borderId="282" xfId="0" applyNumberFormat="1" applyFont="1" applyFill="1" applyBorder="1" applyProtection="1">
      <protection locked="0"/>
    </xf>
    <xf numFmtId="1" fontId="17" fillId="0" borderId="273" xfId="0" applyNumberFormat="1" applyFont="1" applyBorder="1"/>
    <xf numFmtId="1" fontId="17" fillId="0" borderId="281" xfId="0" applyNumberFormat="1" applyFont="1" applyBorder="1"/>
    <xf numFmtId="1" fontId="17" fillId="0" borderId="282" xfId="0" applyNumberFormat="1" applyFont="1" applyBorder="1"/>
    <xf numFmtId="1" fontId="6" fillId="0" borderId="273" xfId="0" applyNumberFormat="1" applyFont="1" applyBorder="1"/>
    <xf numFmtId="1" fontId="6" fillId="0" borderId="282" xfId="0" applyNumberFormat="1" applyFont="1" applyBorder="1"/>
    <xf numFmtId="1" fontId="6" fillId="0" borderId="281" xfId="0" applyNumberFormat="1" applyFont="1" applyBorder="1"/>
    <xf numFmtId="1" fontId="6" fillId="0" borderId="282" xfId="0" applyNumberFormat="1" applyFont="1" applyBorder="1" applyAlignment="1">
      <alignment horizontal="center" vertical="center"/>
    </xf>
    <xf numFmtId="1" fontId="6" fillId="0" borderId="281" xfId="0" applyNumberFormat="1" applyFont="1" applyBorder="1" applyAlignment="1">
      <alignment horizontal="center" vertical="center"/>
    </xf>
    <xf numFmtId="1" fontId="6" fillId="0" borderId="283" xfId="0" applyNumberFormat="1" applyFont="1" applyBorder="1" applyAlignment="1">
      <alignment horizontal="center" vertical="center" wrapText="1"/>
    </xf>
    <xf numFmtId="1" fontId="6" fillId="0" borderId="281" xfId="0" applyNumberFormat="1" applyFont="1" applyBorder="1" applyAlignment="1">
      <alignment horizontal="center" vertical="center" wrapText="1"/>
    </xf>
    <xf numFmtId="1" fontId="6" fillId="0" borderId="273" xfId="0" applyNumberFormat="1" applyFont="1" applyBorder="1" applyAlignment="1">
      <alignment horizontal="center" vertical="center" wrapText="1"/>
    </xf>
    <xf numFmtId="0" fontId="10" fillId="0" borderId="273" xfId="0" applyFont="1" applyBorder="1" applyAlignment="1">
      <alignment horizontal="center" vertical="center" wrapText="1"/>
    </xf>
    <xf numFmtId="0" fontId="10" fillId="0" borderId="274" xfId="0" applyFont="1" applyBorder="1" applyAlignment="1">
      <alignment horizontal="center" vertical="center" wrapText="1"/>
    </xf>
    <xf numFmtId="0" fontId="10" fillId="0" borderId="281" xfId="0" applyFont="1" applyBorder="1" applyAlignment="1">
      <alignment horizontal="center" vertical="center" wrapText="1"/>
    </xf>
    <xf numFmtId="1" fontId="10" fillId="0" borderId="281" xfId="0" applyNumberFormat="1" applyFont="1" applyBorder="1" applyAlignment="1">
      <alignment horizontal="center" vertical="center" wrapText="1"/>
    </xf>
    <xf numFmtId="0" fontId="10" fillId="0" borderId="281" xfId="0" applyFont="1" applyBorder="1" applyAlignment="1">
      <alignment horizontal="center" vertical="center" wrapText="1"/>
    </xf>
    <xf numFmtId="0" fontId="22" fillId="0" borderId="261" xfId="0" applyFont="1" applyBorder="1" applyAlignment="1">
      <alignment vertical="center" wrapText="1"/>
    </xf>
    <xf numFmtId="0" fontId="1" fillId="0" borderId="261" xfId="0" applyFont="1" applyBorder="1" applyAlignment="1">
      <alignment vertical="center" wrapText="1"/>
    </xf>
    <xf numFmtId="1" fontId="23" fillId="0" borderId="273" xfId="0" applyNumberFormat="1" applyFont="1" applyBorder="1" applyAlignment="1">
      <alignment horizontal="left" vertical="center" wrapText="1"/>
    </xf>
    <xf numFmtId="1" fontId="23" fillId="0" borderId="274" xfId="0" applyNumberFormat="1" applyFont="1" applyBorder="1" applyAlignment="1">
      <alignment horizontal="left" vertical="center" wrapText="1"/>
    </xf>
    <xf numFmtId="1" fontId="23" fillId="0" borderId="28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22"/>
  <sheetViews>
    <sheetView topLeftCell="A161" workbookViewId="0">
      <selection activeCell="E315" sqref="E315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4.5703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98" ht="16.149999999999999" customHeight="1" x14ac:dyDescent="0.2">
      <c r="A1" s="1" t="s">
        <v>0</v>
      </c>
    </row>
    <row r="2" spans="1:98" ht="16.149999999999999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8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8" ht="16.149999999999999" customHeight="1" x14ac:dyDescent="0.2">
      <c r="A4" s="1" t="str">
        <f>CONCATENATE("MES: ",[1]NOMBRE!B6," - ","( ",[1]NOMBRE!C6,[1]NOMBRE!D6," )")</f>
        <v>MES:  - (  )</v>
      </c>
    </row>
    <row r="5" spans="1:98" ht="16.149999999999999" customHeight="1" x14ac:dyDescent="0.2">
      <c r="A5" s="1" t="str">
        <f>CONCATENATE("AÑO: ",[1]NOMBRE!B7)</f>
        <v>AÑO: 2019</v>
      </c>
    </row>
    <row r="6" spans="1:98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</row>
    <row r="7" spans="1:98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</row>
    <row r="8" spans="1:98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</row>
    <row r="9" spans="1:98" ht="31.9" customHeight="1" x14ac:dyDescent="0.2">
      <c r="A9" s="10" t="s">
        <v>3</v>
      </c>
      <c r="B9" s="11"/>
      <c r="C9" s="12"/>
      <c r="AQ9" s="13"/>
      <c r="AR9" s="13"/>
      <c r="AS9" s="13"/>
      <c r="AT9" s="13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</row>
    <row r="10" spans="1:98" ht="14.25" customHeight="1" x14ac:dyDescent="0.2">
      <c r="A10" s="846" t="s">
        <v>4</v>
      </c>
      <c r="B10" s="849" t="s">
        <v>5</v>
      </c>
      <c r="C10" s="850"/>
      <c r="D10" s="851"/>
      <c r="E10" s="855" t="s">
        <v>6</v>
      </c>
      <c r="F10" s="856"/>
      <c r="G10" s="856"/>
      <c r="H10" s="856"/>
      <c r="I10" s="856"/>
      <c r="J10" s="856"/>
      <c r="K10" s="856"/>
      <c r="L10" s="856"/>
      <c r="M10" s="856"/>
      <c r="N10" s="856"/>
      <c r="O10" s="856"/>
      <c r="P10" s="856"/>
      <c r="Q10" s="856"/>
      <c r="R10" s="856"/>
      <c r="S10" s="856"/>
      <c r="T10" s="856"/>
      <c r="U10" s="856"/>
      <c r="V10" s="856"/>
      <c r="W10" s="856"/>
      <c r="X10" s="856"/>
      <c r="Y10" s="856"/>
      <c r="Z10" s="856"/>
      <c r="AA10" s="856"/>
      <c r="AB10" s="856"/>
      <c r="AC10" s="856"/>
      <c r="AD10" s="856"/>
      <c r="AE10" s="856"/>
      <c r="AF10" s="856"/>
      <c r="AG10" s="856"/>
      <c r="AH10" s="856"/>
      <c r="AI10" s="856"/>
      <c r="AJ10" s="856"/>
      <c r="AK10" s="856"/>
      <c r="AL10" s="856"/>
      <c r="AM10" s="856"/>
      <c r="AN10" s="856"/>
      <c r="AO10" s="856"/>
      <c r="AP10" s="857"/>
      <c r="AQ10" s="856" t="s">
        <v>7</v>
      </c>
      <c r="AR10" s="856"/>
      <c r="AS10" s="856"/>
      <c r="AT10" s="846" t="s">
        <v>8</v>
      </c>
      <c r="AU10" s="860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</row>
    <row r="11" spans="1:98" x14ac:dyDescent="0.2">
      <c r="A11" s="847"/>
      <c r="B11" s="852"/>
      <c r="C11" s="853"/>
      <c r="D11" s="854"/>
      <c r="E11" s="858" t="s">
        <v>10</v>
      </c>
      <c r="F11" s="859"/>
      <c r="G11" s="858" t="s">
        <v>11</v>
      </c>
      <c r="H11" s="859"/>
      <c r="I11" s="858" t="s">
        <v>12</v>
      </c>
      <c r="J11" s="859"/>
      <c r="K11" s="858" t="s">
        <v>13</v>
      </c>
      <c r="L11" s="859"/>
      <c r="M11" s="858" t="s">
        <v>14</v>
      </c>
      <c r="N11" s="859"/>
      <c r="O11" s="858" t="s">
        <v>15</v>
      </c>
      <c r="P11" s="859"/>
      <c r="Q11" s="858" t="s">
        <v>16</v>
      </c>
      <c r="R11" s="859"/>
      <c r="S11" s="858" t="s">
        <v>17</v>
      </c>
      <c r="T11" s="859"/>
      <c r="U11" s="858" t="s">
        <v>18</v>
      </c>
      <c r="V11" s="859"/>
      <c r="W11" s="858" t="s">
        <v>19</v>
      </c>
      <c r="X11" s="859"/>
      <c r="Y11" s="858" t="s">
        <v>20</v>
      </c>
      <c r="Z11" s="859"/>
      <c r="AA11" s="858" t="s">
        <v>21</v>
      </c>
      <c r="AB11" s="859"/>
      <c r="AC11" s="858" t="s">
        <v>22</v>
      </c>
      <c r="AD11" s="859"/>
      <c r="AE11" s="858" t="s">
        <v>23</v>
      </c>
      <c r="AF11" s="859"/>
      <c r="AG11" s="858" t="s">
        <v>24</v>
      </c>
      <c r="AH11" s="859"/>
      <c r="AI11" s="858" t="s">
        <v>25</v>
      </c>
      <c r="AJ11" s="859"/>
      <c r="AK11" s="858" t="s">
        <v>26</v>
      </c>
      <c r="AL11" s="859"/>
      <c r="AM11" s="858" t="s">
        <v>27</v>
      </c>
      <c r="AN11" s="859"/>
      <c r="AO11" s="855" t="s">
        <v>28</v>
      </c>
      <c r="AP11" s="857"/>
      <c r="AQ11" s="863" t="s">
        <v>29</v>
      </c>
      <c r="AR11" s="865" t="s">
        <v>30</v>
      </c>
      <c r="AS11" s="867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</row>
    <row r="12" spans="1:98" ht="21" customHeight="1" x14ac:dyDescent="0.2">
      <c r="A12" s="848"/>
      <c r="B12" s="15" t="s">
        <v>32</v>
      </c>
      <c r="C12" s="16" t="s">
        <v>33</v>
      </c>
      <c r="D12" s="17" t="s">
        <v>34</v>
      </c>
      <c r="E12" s="15" t="s">
        <v>33</v>
      </c>
      <c r="F12" s="17" t="s">
        <v>34</v>
      </c>
      <c r="G12" s="15" t="s">
        <v>33</v>
      </c>
      <c r="H12" s="17" t="s">
        <v>34</v>
      </c>
      <c r="I12" s="15" t="s">
        <v>33</v>
      </c>
      <c r="J12" s="17" t="s">
        <v>34</v>
      </c>
      <c r="K12" s="15" t="s">
        <v>33</v>
      </c>
      <c r="L12" s="17" t="s">
        <v>34</v>
      </c>
      <c r="M12" s="15" t="s">
        <v>33</v>
      </c>
      <c r="N12" s="17" t="s">
        <v>34</v>
      </c>
      <c r="O12" s="15" t="s">
        <v>33</v>
      </c>
      <c r="P12" s="17" t="s">
        <v>34</v>
      </c>
      <c r="Q12" s="15" t="s">
        <v>33</v>
      </c>
      <c r="R12" s="17" t="s">
        <v>34</v>
      </c>
      <c r="S12" s="15" t="s">
        <v>33</v>
      </c>
      <c r="T12" s="17" t="s">
        <v>34</v>
      </c>
      <c r="U12" s="15" t="s">
        <v>33</v>
      </c>
      <c r="V12" s="17" t="s">
        <v>34</v>
      </c>
      <c r="W12" s="15" t="s">
        <v>33</v>
      </c>
      <c r="X12" s="17" t="s">
        <v>34</v>
      </c>
      <c r="Y12" s="15" t="s">
        <v>33</v>
      </c>
      <c r="Z12" s="17" t="s">
        <v>34</v>
      </c>
      <c r="AA12" s="15" t="s">
        <v>33</v>
      </c>
      <c r="AB12" s="17" t="s">
        <v>34</v>
      </c>
      <c r="AC12" s="15" t="s">
        <v>33</v>
      </c>
      <c r="AD12" s="17" t="s">
        <v>34</v>
      </c>
      <c r="AE12" s="15" t="s">
        <v>33</v>
      </c>
      <c r="AF12" s="17" t="s">
        <v>34</v>
      </c>
      <c r="AG12" s="15" t="s">
        <v>33</v>
      </c>
      <c r="AH12" s="17" t="s">
        <v>34</v>
      </c>
      <c r="AI12" s="15" t="s">
        <v>33</v>
      </c>
      <c r="AJ12" s="17" t="s">
        <v>34</v>
      </c>
      <c r="AK12" s="15" t="s">
        <v>33</v>
      </c>
      <c r="AL12" s="17" t="s">
        <v>34</v>
      </c>
      <c r="AM12" s="15" t="s">
        <v>33</v>
      </c>
      <c r="AN12" s="17" t="s">
        <v>34</v>
      </c>
      <c r="AO12" s="15" t="s">
        <v>33</v>
      </c>
      <c r="AP12" s="18" t="s">
        <v>34</v>
      </c>
      <c r="AQ12" s="864"/>
      <c r="AR12" s="866"/>
      <c r="AS12" s="868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</row>
    <row r="13" spans="1:98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22">
        <f t="shared" si="1"/>
        <v>0</v>
      </c>
      <c r="E13" s="444">
        <f>SUM(ENERO:DICIEMBRE!E13)</f>
        <v>0</v>
      </c>
      <c r="F13" s="24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26"/>
      <c r="AP13" s="27"/>
      <c r="AQ13" s="28"/>
      <c r="AR13" s="29"/>
      <c r="AS13" s="24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</row>
    <row r="14" spans="1:98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</row>
    <row r="15" spans="1:98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</row>
    <row r="16" spans="1:98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</row>
    <row r="17" spans="1:99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</row>
    <row r="18" spans="1:99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</row>
    <row r="19" spans="1:99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</row>
    <row r="20" spans="1:99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81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</row>
    <row r="21" spans="1:99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22">
        <f>SUM(D22+D23+D24+D25)</f>
        <v>0</v>
      </c>
      <c r="E21" s="20">
        <f>SUM(E22:E25)</f>
        <v>0</v>
      </c>
      <c r="F21" s="22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94">
        <f t="shared" si="5"/>
        <v>0</v>
      </c>
      <c r="AP21" s="95">
        <f t="shared" si="5"/>
        <v>0</v>
      </c>
      <c r="AQ21" s="96">
        <f t="shared" si="5"/>
        <v>0</v>
      </c>
      <c r="AR21" s="21">
        <f t="shared" si="5"/>
        <v>0</v>
      </c>
      <c r="AS21" s="22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</row>
    <row r="22" spans="1:99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98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99"/>
      <c r="AU22" s="99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</row>
    <row r="23" spans="1:99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</row>
    <row r="24" spans="1:99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</row>
    <row r="25" spans="1:99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</row>
    <row r="26" spans="1:99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111">
        <f t="shared" si="6"/>
        <v>0</v>
      </c>
      <c r="E26" s="84"/>
      <c r="F26" s="112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112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</row>
    <row r="27" spans="1:99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</row>
    <row r="28" spans="1:99" x14ac:dyDescent="0.2">
      <c r="A28" s="869" t="s">
        <v>50</v>
      </c>
      <c r="B28" s="850" t="s">
        <v>51</v>
      </c>
      <c r="C28" s="851"/>
      <c r="D28" s="851" t="s">
        <v>5</v>
      </c>
      <c r="E28" s="874" t="s">
        <v>6</v>
      </c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5"/>
      <c r="S28" s="875"/>
      <c r="T28" s="875"/>
      <c r="U28" s="875"/>
      <c r="V28" s="875"/>
      <c r="W28" s="875"/>
      <c r="X28" s="875"/>
      <c r="Y28" s="875"/>
      <c r="Z28" s="875"/>
      <c r="AA28" s="875"/>
      <c r="AB28" s="875"/>
      <c r="AC28" s="875"/>
      <c r="AD28" s="875"/>
      <c r="AE28" s="875"/>
      <c r="AF28" s="875"/>
      <c r="AG28" s="875"/>
      <c r="AH28" s="875"/>
      <c r="AI28" s="875"/>
      <c r="AJ28" s="875"/>
      <c r="AK28" s="875"/>
      <c r="AL28" s="875"/>
      <c r="AM28" s="875"/>
      <c r="AN28" s="875"/>
      <c r="AO28" s="875"/>
      <c r="AP28" s="876"/>
      <c r="AQ28" s="877" t="s">
        <v>7</v>
      </c>
      <c r="AR28" s="856"/>
      <c r="AS28" s="878"/>
      <c r="AT28" s="851" t="s">
        <v>8</v>
      </c>
      <c r="AU28" s="881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</row>
    <row r="29" spans="1:99" ht="15" customHeight="1" x14ac:dyDescent="0.2">
      <c r="A29" s="870"/>
      <c r="B29" s="853"/>
      <c r="C29" s="854"/>
      <c r="D29" s="854"/>
      <c r="E29" s="879" t="s">
        <v>10</v>
      </c>
      <c r="F29" s="880"/>
      <c r="G29" s="879" t="s">
        <v>11</v>
      </c>
      <c r="H29" s="880"/>
      <c r="I29" s="879" t="s">
        <v>12</v>
      </c>
      <c r="J29" s="880"/>
      <c r="K29" s="879" t="s">
        <v>13</v>
      </c>
      <c r="L29" s="880"/>
      <c r="M29" s="884" t="s">
        <v>14</v>
      </c>
      <c r="N29" s="880"/>
      <c r="O29" s="879" t="s">
        <v>15</v>
      </c>
      <c r="P29" s="880"/>
      <c r="Q29" s="879" t="s">
        <v>16</v>
      </c>
      <c r="R29" s="880"/>
      <c r="S29" s="879" t="s">
        <v>17</v>
      </c>
      <c r="T29" s="880"/>
      <c r="U29" s="879" t="s">
        <v>18</v>
      </c>
      <c r="V29" s="880"/>
      <c r="W29" s="879" t="s">
        <v>19</v>
      </c>
      <c r="X29" s="880"/>
      <c r="Y29" s="879" t="s">
        <v>20</v>
      </c>
      <c r="Z29" s="880"/>
      <c r="AA29" s="879" t="s">
        <v>21</v>
      </c>
      <c r="AB29" s="880"/>
      <c r="AC29" s="879" t="s">
        <v>22</v>
      </c>
      <c r="AD29" s="880"/>
      <c r="AE29" s="879" t="s">
        <v>23</v>
      </c>
      <c r="AF29" s="880"/>
      <c r="AG29" s="879" t="s">
        <v>24</v>
      </c>
      <c r="AH29" s="880"/>
      <c r="AI29" s="879" t="s">
        <v>25</v>
      </c>
      <c r="AJ29" s="880"/>
      <c r="AK29" s="879" t="s">
        <v>26</v>
      </c>
      <c r="AL29" s="880"/>
      <c r="AM29" s="879" t="s">
        <v>27</v>
      </c>
      <c r="AN29" s="880"/>
      <c r="AO29" s="874" t="s">
        <v>28</v>
      </c>
      <c r="AP29" s="876"/>
      <c r="AQ29" s="885" t="s">
        <v>29</v>
      </c>
      <c r="AR29" s="865" t="s">
        <v>30</v>
      </c>
      <c r="AS29" s="887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</row>
    <row r="30" spans="1:99" ht="29.25" customHeight="1" x14ac:dyDescent="0.2">
      <c r="A30" s="871"/>
      <c r="B30" s="872"/>
      <c r="C30" s="873"/>
      <c r="D30" s="873"/>
      <c r="E30" s="116" t="s">
        <v>33</v>
      </c>
      <c r="F30" s="117" t="s">
        <v>34</v>
      </c>
      <c r="G30" s="116" t="s">
        <v>33</v>
      </c>
      <c r="H30" s="117" t="s">
        <v>34</v>
      </c>
      <c r="I30" s="116" t="s">
        <v>33</v>
      </c>
      <c r="J30" s="117" t="s">
        <v>34</v>
      </c>
      <c r="K30" s="116" t="s">
        <v>33</v>
      </c>
      <c r="L30" s="117" t="s">
        <v>34</v>
      </c>
      <c r="M30" s="118" t="s">
        <v>33</v>
      </c>
      <c r="N30" s="117" t="s">
        <v>34</v>
      </c>
      <c r="O30" s="116" t="s">
        <v>33</v>
      </c>
      <c r="P30" s="117" t="s">
        <v>34</v>
      </c>
      <c r="Q30" s="116" t="s">
        <v>33</v>
      </c>
      <c r="R30" s="117" t="s">
        <v>34</v>
      </c>
      <c r="S30" s="116" t="s">
        <v>33</v>
      </c>
      <c r="T30" s="117" t="s">
        <v>34</v>
      </c>
      <c r="U30" s="116" t="s">
        <v>33</v>
      </c>
      <c r="V30" s="117" t="s">
        <v>34</v>
      </c>
      <c r="W30" s="116" t="s">
        <v>33</v>
      </c>
      <c r="X30" s="117" t="s">
        <v>34</v>
      </c>
      <c r="Y30" s="116" t="s">
        <v>33</v>
      </c>
      <c r="Z30" s="117" t="s">
        <v>34</v>
      </c>
      <c r="AA30" s="116" t="s">
        <v>33</v>
      </c>
      <c r="AB30" s="117" t="s">
        <v>34</v>
      </c>
      <c r="AC30" s="116" t="s">
        <v>33</v>
      </c>
      <c r="AD30" s="117" t="s">
        <v>34</v>
      </c>
      <c r="AE30" s="116" t="s">
        <v>33</v>
      </c>
      <c r="AF30" s="117" t="s">
        <v>34</v>
      </c>
      <c r="AG30" s="116" t="s">
        <v>33</v>
      </c>
      <c r="AH30" s="117" t="s">
        <v>34</v>
      </c>
      <c r="AI30" s="116" t="s">
        <v>33</v>
      </c>
      <c r="AJ30" s="117" t="s">
        <v>34</v>
      </c>
      <c r="AK30" s="116" t="s">
        <v>33</v>
      </c>
      <c r="AL30" s="117" t="s">
        <v>34</v>
      </c>
      <c r="AM30" s="116" t="s">
        <v>33</v>
      </c>
      <c r="AN30" s="117" t="s">
        <v>34</v>
      </c>
      <c r="AO30" s="116" t="s">
        <v>33</v>
      </c>
      <c r="AP30" s="119" t="s">
        <v>34</v>
      </c>
      <c r="AQ30" s="886"/>
      <c r="AR30" s="866"/>
      <c r="AS30" s="888"/>
      <c r="AT30" s="873"/>
      <c r="AU30" s="883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</row>
    <row r="31" spans="1:99" ht="18" customHeight="1" x14ac:dyDescent="0.2">
      <c r="A31" s="891" t="s">
        <v>52</v>
      </c>
      <c r="B31" s="892"/>
      <c r="C31" s="893"/>
      <c r="D31" s="120">
        <f>SUM(E31:AP31)</f>
        <v>0</v>
      </c>
      <c r="E31" s="121"/>
      <c r="F31" s="122"/>
      <c r="G31" s="121"/>
      <c r="H31" s="123"/>
      <c r="I31" s="121"/>
      <c r="J31" s="123"/>
      <c r="K31" s="121"/>
      <c r="L31" s="122"/>
      <c r="M31" s="124"/>
      <c r="N31" s="123"/>
      <c r="O31" s="124"/>
      <c r="P31" s="123"/>
      <c r="Q31" s="124"/>
      <c r="R31" s="123"/>
      <c r="S31" s="124"/>
      <c r="T31" s="123"/>
      <c r="U31" s="124"/>
      <c r="V31" s="123"/>
      <c r="W31" s="124"/>
      <c r="X31" s="123"/>
      <c r="Y31" s="124"/>
      <c r="Z31" s="123"/>
      <c r="AA31" s="124"/>
      <c r="AB31" s="123"/>
      <c r="AC31" s="124"/>
      <c r="AD31" s="123"/>
      <c r="AE31" s="124"/>
      <c r="AF31" s="123"/>
      <c r="AG31" s="124"/>
      <c r="AH31" s="123"/>
      <c r="AI31" s="124"/>
      <c r="AJ31" s="123"/>
      <c r="AK31" s="124"/>
      <c r="AL31" s="123"/>
      <c r="AM31" s="124"/>
      <c r="AN31" s="123"/>
      <c r="AO31" s="124"/>
      <c r="AP31" s="125"/>
      <c r="AQ31" s="126"/>
      <c r="AR31" s="124"/>
      <c r="AS31" s="123"/>
      <c r="AT31" s="123"/>
      <c r="AU31" s="123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</row>
    <row r="32" spans="1:99" ht="18.75" customHeight="1" x14ac:dyDescent="0.2">
      <c r="A32" s="894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</row>
    <row r="33" spans="1:98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</row>
    <row r="34" spans="1:98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</row>
    <row r="35" spans="1:98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</row>
    <row r="36" spans="1:98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</row>
    <row r="37" spans="1:98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</row>
    <row r="38" spans="1:98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</row>
    <row r="39" spans="1:98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</row>
    <row r="40" spans="1:98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</row>
    <row r="41" spans="1:98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</row>
    <row r="42" spans="1:98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</row>
    <row r="43" spans="1:98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</row>
    <row r="44" spans="1:98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</row>
    <row r="45" spans="1:98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</row>
    <row r="46" spans="1:98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</row>
    <row r="47" spans="1:98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</row>
    <row r="48" spans="1:98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</row>
    <row r="49" spans="1:98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</row>
    <row r="50" spans="1:98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</row>
    <row r="51" spans="1:98" ht="18.75" customHeight="1" x14ac:dyDescent="0.2">
      <c r="A51" s="147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</row>
    <row r="52" spans="1:98" ht="18.75" customHeight="1" x14ac:dyDescent="0.2">
      <c r="A52" s="147"/>
      <c r="B52" s="901" t="s">
        <v>74</v>
      </c>
      <c r="C52" s="902"/>
      <c r="D52" s="148">
        <f t="shared" si="9"/>
        <v>0</v>
      </c>
      <c r="E52" s="149"/>
      <c r="F52" s="150"/>
      <c r="G52" s="149"/>
      <c r="H52" s="151"/>
      <c r="I52" s="149"/>
      <c r="J52" s="151"/>
      <c r="K52" s="149"/>
      <c r="L52" s="150"/>
      <c r="M52" s="152"/>
      <c r="N52" s="151"/>
      <c r="O52" s="152"/>
      <c r="P52" s="151"/>
      <c r="Q52" s="152"/>
      <c r="R52" s="151"/>
      <c r="S52" s="152"/>
      <c r="T52" s="151"/>
      <c r="U52" s="152"/>
      <c r="V52" s="151"/>
      <c r="W52" s="152"/>
      <c r="X52" s="151"/>
      <c r="Y52" s="152"/>
      <c r="Z52" s="151"/>
      <c r="AA52" s="152"/>
      <c r="AB52" s="151"/>
      <c r="AC52" s="152"/>
      <c r="AD52" s="151"/>
      <c r="AE52" s="152"/>
      <c r="AF52" s="151"/>
      <c r="AG52" s="152"/>
      <c r="AH52" s="151"/>
      <c r="AI52" s="152"/>
      <c r="AJ52" s="151"/>
      <c r="AK52" s="152"/>
      <c r="AL52" s="151"/>
      <c r="AM52" s="152"/>
      <c r="AN52" s="151"/>
      <c r="AO52" s="152"/>
      <c r="AP52" s="153"/>
      <c r="AQ52" s="154"/>
      <c r="AR52" s="152"/>
      <c r="AS52" s="151"/>
      <c r="AT52" s="151"/>
      <c r="AU52" s="151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</row>
    <row r="53" spans="1:98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</row>
    <row r="54" spans="1:98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</row>
    <row r="55" spans="1:98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</row>
    <row r="56" spans="1:98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151"/>
      <c r="I56" s="149"/>
      <c r="J56" s="151"/>
      <c r="K56" s="149"/>
      <c r="L56" s="150"/>
      <c r="M56" s="152"/>
      <c r="N56" s="151"/>
      <c r="O56" s="152"/>
      <c r="P56" s="151"/>
      <c r="Q56" s="152"/>
      <c r="R56" s="151"/>
      <c r="S56" s="152"/>
      <c r="T56" s="151"/>
      <c r="U56" s="152"/>
      <c r="V56" s="151"/>
      <c r="W56" s="152"/>
      <c r="X56" s="151"/>
      <c r="Y56" s="152"/>
      <c r="Z56" s="151"/>
      <c r="AA56" s="152"/>
      <c r="AB56" s="151"/>
      <c r="AC56" s="152"/>
      <c r="AD56" s="151"/>
      <c r="AE56" s="152"/>
      <c r="AF56" s="151"/>
      <c r="AG56" s="152"/>
      <c r="AH56" s="151"/>
      <c r="AI56" s="152"/>
      <c r="AJ56" s="151"/>
      <c r="AK56" s="152"/>
      <c r="AL56" s="151"/>
      <c r="AM56" s="152"/>
      <c r="AN56" s="151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</row>
    <row r="57" spans="1:98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</row>
    <row r="58" spans="1:98" ht="15.6" customHeight="1" x14ac:dyDescent="0.2">
      <c r="A58" s="894" t="s">
        <v>79</v>
      </c>
      <c r="B58" s="849" t="s">
        <v>80</v>
      </c>
      <c r="C58" s="850"/>
      <c r="D58" s="851"/>
      <c r="E58" s="855" t="s">
        <v>81</v>
      </c>
      <c r="F58" s="856"/>
      <c r="G58" s="856"/>
      <c r="H58" s="856"/>
      <c r="I58" s="856"/>
      <c r="J58" s="856"/>
      <c r="K58" s="856"/>
      <c r="L58" s="856"/>
      <c r="M58" s="856"/>
      <c r="N58" s="856"/>
      <c r="O58" s="856"/>
      <c r="P58" s="856"/>
      <c r="Q58" s="856"/>
      <c r="R58" s="856"/>
      <c r="S58" s="856"/>
      <c r="T58" s="856"/>
      <c r="U58" s="856"/>
      <c r="V58" s="856"/>
      <c r="W58" s="856"/>
      <c r="X58" s="856"/>
      <c r="Y58" s="856"/>
      <c r="Z58" s="856"/>
      <c r="AA58" s="856"/>
      <c r="AB58" s="856"/>
      <c r="AC58" s="856"/>
      <c r="AD58" s="856"/>
      <c r="AE58" s="856"/>
      <c r="AF58" s="856"/>
      <c r="AG58" s="856"/>
      <c r="AH58" s="856"/>
      <c r="AI58" s="856"/>
      <c r="AJ58" s="856"/>
      <c r="AK58" s="856"/>
      <c r="AL58" s="856"/>
      <c r="AM58" s="856"/>
      <c r="AN58" s="856"/>
      <c r="AO58" s="856"/>
      <c r="AP58" s="878"/>
      <c r="AQ58" s="846" t="s">
        <v>82</v>
      </c>
      <c r="AR58" s="855" t="s">
        <v>7</v>
      </c>
      <c r="AS58" s="856"/>
      <c r="AT58" s="878"/>
      <c r="AU58" s="860" t="s">
        <v>9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</row>
    <row r="59" spans="1:98" ht="15.6" customHeight="1" x14ac:dyDescent="0.2">
      <c r="A59" s="895"/>
      <c r="B59" s="913"/>
      <c r="C59" s="872"/>
      <c r="D59" s="873"/>
      <c r="E59" s="858" t="s">
        <v>10</v>
      </c>
      <c r="F59" s="859"/>
      <c r="G59" s="858" t="s">
        <v>11</v>
      </c>
      <c r="H59" s="859"/>
      <c r="I59" s="858" t="s">
        <v>12</v>
      </c>
      <c r="J59" s="859"/>
      <c r="K59" s="858" t="s">
        <v>13</v>
      </c>
      <c r="L59" s="859"/>
      <c r="M59" s="858" t="s">
        <v>14</v>
      </c>
      <c r="N59" s="859"/>
      <c r="O59" s="858" t="s">
        <v>15</v>
      </c>
      <c r="P59" s="859"/>
      <c r="Q59" s="858" t="s">
        <v>16</v>
      </c>
      <c r="R59" s="859"/>
      <c r="S59" s="858" t="s">
        <v>17</v>
      </c>
      <c r="T59" s="859"/>
      <c r="U59" s="858" t="s">
        <v>18</v>
      </c>
      <c r="V59" s="859"/>
      <c r="W59" s="858" t="s">
        <v>19</v>
      </c>
      <c r="X59" s="859"/>
      <c r="Y59" s="858" t="s">
        <v>20</v>
      </c>
      <c r="Z59" s="859"/>
      <c r="AA59" s="858" t="s">
        <v>21</v>
      </c>
      <c r="AB59" s="924"/>
      <c r="AC59" s="858" t="s">
        <v>22</v>
      </c>
      <c r="AD59" s="859"/>
      <c r="AE59" s="858" t="s">
        <v>23</v>
      </c>
      <c r="AF59" s="859"/>
      <c r="AG59" s="858" t="s">
        <v>24</v>
      </c>
      <c r="AH59" s="859"/>
      <c r="AI59" s="858" t="s">
        <v>25</v>
      </c>
      <c r="AJ59" s="859"/>
      <c r="AK59" s="858" t="s">
        <v>26</v>
      </c>
      <c r="AL59" s="859"/>
      <c r="AM59" s="858" t="s">
        <v>27</v>
      </c>
      <c r="AN59" s="859"/>
      <c r="AO59" s="856" t="s">
        <v>28</v>
      </c>
      <c r="AP59" s="878"/>
      <c r="AQ59" s="847"/>
      <c r="AR59" s="914" t="s">
        <v>29</v>
      </c>
      <c r="AS59" s="865" t="s">
        <v>30</v>
      </c>
      <c r="AT59" s="916" t="s">
        <v>31</v>
      </c>
      <c r="AU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</row>
    <row r="60" spans="1:98" ht="15.6" customHeight="1" x14ac:dyDescent="0.2">
      <c r="A60" s="912"/>
      <c r="B60" s="162" t="s">
        <v>32</v>
      </c>
      <c r="C60" s="163" t="s">
        <v>33</v>
      </c>
      <c r="D60" s="164" t="s">
        <v>34</v>
      </c>
      <c r="E60" s="165" t="s">
        <v>33</v>
      </c>
      <c r="F60" s="166" t="s">
        <v>34</v>
      </c>
      <c r="G60" s="165" t="s">
        <v>33</v>
      </c>
      <c r="H60" s="166" t="s">
        <v>34</v>
      </c>
      <c r="I60" s="165" t="s">
        <v>33</v>
      </c>
      <c r="J60" s="166" t="s">
        <v>34</v>
      </c>
      <c r="K60" s="165" t="s">
        <v>33</v>
      </c>
      <c r="L60" s="166" t="s">
        <v>34</v>
      </c>
      <c r="M60" s="15" t="s">
        <v>33</v>
      </c>
      <c r="N60" s="17" t="s">
        <v>34</v>
      </c>
      <c r="O60" s="165" t="s">
        <v>33</v>
      </c>
      <c r="P60" s="166" t="s">
        <v>34</v>
      </c>
      <c r="Q60" s="15" t="s">
        <v>33</v>
      </c>
      <c r="R60" s="17" t="s">
        <v>34</v>
      </c>
      <c r="S60" s="15" t="s">
        <v>33</v>
      </c>
      <c r="T60" s="17" t="s">
        <v>34</v>
      </c>
      <c r="U60" s="165" t="s">
        <v>33</v>
      </c>
      <c r="V60" s="17" t="s">
        <v>34</v>
      </c>
      <c r="W60" s="165" t="s">
        <v>33</v>
      </c>
      <c r="X60" s="166" t="s">
        <v>34</v>
      </c>
      <c r="Y60" s="15" t="s">
        <v>33</v>
      </c>
      <c r="Z60" s="17" t="s">
        <v>34</v>
      </c>
      <c r="AA60" s="165" t="s">
        <v>33</v>
      </c>
      <c r="AB60" s="167" t="s">
        <v>34</v>
      </c>
      <c r="AC60" s="165" t="s">
        <v>33</v>
      </c>
      <c r="AD60" s="166" t="s">
        <v>34</v>
      </c>
      <c r="AE60" s="165" t="s">
        <v>33</v>
      </c>
      <c r="AF60" s="166" t="s">
        <v>34</v>
      </c>
      <c r="AG60" s="165" t="s">
        <v>33</v>
      </c>
      <c r="AH60" s="166" t="s">
        <v>34</v>
      </c>
      <c r="AI60" s="15" t="s">
        <v>33</v>
      </c>
      <c r="AJ60" s="17" t="s">
        <v>34</v>
      </c>
      <c r="AK60" s="165" t="s">
        <v>33</v>
      </c>
      <c r="AL60" s="166" t="s">
        <v>34</v>
      </c>
      <c r="AM60" s="15" t="s">
        <v>33</v>
      </c>
      <c r="AN60" s="17" t="s">
        <v>34</v>
      </c>
      <c r="AO60" s="168" t="s">
        <v>33</v>
      </c>
      <c r="AP60" s="17" t="s">
        <v>34</v>
      </c>
      <c r="AQ60" s="848"/>
      <c r="AR60" s="915"/>
      <c r="AS60" s="866"/>
      <c r="AT60" s="917"/>
      <c r="AU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</row>
    <row r="61" spans="1:98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127" t="str">
        <f>CA61&amp;CB61&amp;CC61</f>
        <v/>
      </c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</row>
    <row r="62" spans="1:98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127" t="str">
        <f t="shared" ref="AV62:AV65" si="11">CA62&amp;CB62&amp;CC62</f>
        <v/>
      </c>
      <c r="CA62" s="31" t="str">
        <f t="shared" ref="CA62:CA65" si="12">IF(B62=0,"",IF(AQ62="",IF(B62="","","* No olvide digitar la columna Beneficiarios. "),""))</f>
        <v/>
      </c>
      <c r="CB62" s="31" t="str">
        <f t="shared" ref="CB62:CB65" si="13">IF(B62&lt;AQ62,"* El número de Beneficiarios NO DEBE ser mayor que el Total. ","")</f>
        <v/>
      </c>
      <c r="CC62" s="31" t="str">
        <f t="shared" ref="CC62:CC64" si="14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5">IF(B62&lt;AQ62,1,0)</f>
        <v>0</v>
      </c>
      <c r="CH62" s="32" t="str">
        <f t="shared" ref="CH62:CH65" si="16">IF(B62=0,"",IF(AQ62="",IF(B62="","",1),0))</f>
        <v/>
      </c>
      <c r="CI62" s="32">
        <f t="shared" ref="CI62:CI65" si="17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</row>
    <row r="63" spans="1:98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127" t="str">
        <f t="shared" si="11"/>
        <v/>
      </c>
      <c r="CA63" s="31" t="str">
        <f t="shared" si="12"/>
        <v/>
      </c>
      <c r="CB63" s="31" t="str">
        <f t="shared" si="13"/>
        <v/>
      </c>
      <c r="CC63" s="31" t="str">
        <f t="shared" si="14"/>
        <v/>
      </c>
      <c r="CD63" s="31"/>
      <c r="CE63" s="31"/>
      <c r="CF63" s="31"/>
      <c r="CG63" s="32">
        <f t="shared" si="15"/>
        <v>0</v>
      </c>
      <c r="CH63" s="32" t="str">
        <f t="shared" si="16"/>
        <v/>
      </c>
      <c r="CI63" s="32">
        <f t="shared" si="17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</row>
    <row r="64" spans="1:98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127" t="str">
        <f t="shared" si="11"/>
        <v/>
      </c>
      <c r="CA64" s="31" t="str">
        <f t="shared" si="12"/>
        <v/>
      </c>
      <c r="CB64" s="31" t="str">
        <f t="shared" si="13"/>
        <v/>
      </c>
      <c r="CC64" s="31" t="str">
        <f t="shared" si="14"/>
        <v/>
      </c>
      <c r="CD64" s="31"/>
      <c r="CE64" s="31"/>
      <c r="CF64" s="31"/>
      <c r="CG64" s="32">
        <f t="shared" si="15"/>
        <v>0</v>
      </c>
      <c r="CH64" s="32" t="str">
        <f t="shared" si="16"/>
        <v/>
      </c>
      <c r="CI64" s="32">
        <f t="shared" si="17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</row>
    <row r="65" spans="1:98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127" t="str">
        <f t="shared" si="11"/>
        <v/>
      </c>
      <c r="CA65" s="31" t="str">
        <f t="shared" si="12"/>
        <v/>
      </c>
      <c r="CB65" s="31" t="str">
        <f t="shared" si="13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5"/>
        <v>0</v>
      </c>
      <c r="CH65" s="32" t="str">
        <f t="shared" si="16"/>
        <v/>
      </c>
      <c r="CI65" s="32">
        <f t="shared" si="17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</row>
    <row r="66" spans="1:98" ht="15.6" customHeight="1" x14ac:dyDescent="0.2">
      <c r="A66" s="199" t="s">
        <v>5</v>
      </c>
      <c r="B66" s="200">
        <f>SUM(B61:B65)</f>
        <v>0</v>
      </c>
      <c r="C66" s="201">
        <f>SUM(C61:C65)</f>
        <v>0</v>
      </c>
      <c r="D66" s="202">
        <f>SUM(D61:D65)</f>
        <v>0</v>
      </c>
      <c r="E66" s="203">
        <f t="shared" ref="E66:AS66" si="18">SUM(E61:E65)</f>
        <v>0</v>
      </c>
      <c r="F66" s="79">
        <f>SUM(F61:F65)</f>
        <v>0</v>
      </c>
      <c r="G66" s="203">
        <f t="shared" si="18"/>
        <v>0</v>
      </c>
      <c r="H66" s="204">
        <f t="shared" si="18"/>
        <v>0</v>
      </c>
      <c r="I66" s="203">
        <f t="shared" si="18"/>
        <v>0</v>
      </c>
      <c r="J66" s="204">
        <f t="shared" si="18"/>
        <v>0</v>
      </c>
      <c r="K66" s="203">
        <f t="shared" si="18"/>
        <v>0</v>
      </c>
      <c r="L66" s="204">
        <f t="shared" si="18"/>
        <v>0</v>
      </c>
      <c r="M66" s="203">
        <f t="shared" si="18"/>
        <v>0</v>
      </c>
      <c r="N66" s="204">
        <f t="shared" si="18"/>
        <v>0</v>
      </c>
      <c r="O66" s="203">
        <f t="shared" si="18"/>
        <v>0</v>
      </c>
      <c r="P66" s="204">
        <f t="shared" si="18"/>
        <v>0</v>
      </c>
      <c r="Q66" s="203">
        <f t="shared" si="18"/>
        <v>0</v>
      </c>
      <c r="R66" s="204">
        <f t="shared" si="18"/>
        <v>0</v>
      </c>
      <c r="S66" s="203">
        <f t="shared" si="18"/>
        <v>0</v>
      </c>
      <c r="T66" s="204">
        <f t="shared" si="18"/>
        <v>0</v>
      </c>
      <c r="U66" s="203">
        <f t="shared" si="18"/>
        <v>0</v>
      </c>
      <c r="V66" s="204">
        <f t="shared" si="18"/>
        <v>0</v>
      </c>
      <c r="W66" s="203">
        <f t="shared" si="18"/>
        <v>0</v>
      </c>
      <c r="X66" s="204">
        <f t="shared" si="18"/>
        <v>0</v>
      </c>
      <c r="Y66" s="205">
        <f t="shared" si="18"/>
        <v>0</v>
      </c>
      <c r="Z66" s="204">
        <f t="shared" si="18"/>
        <v>0</v>
      </c>
      <c r="AA66" s="206">
        <f t="shared" si="18"/>
        <v>0</v>
      </c>
      <c r="AB66" s="207">
        <f t="shared" si="18"/>
        <v>0</v>
      </c>
      <c r="AC66" s="205">
        <f t="shared" si="18"/>
        <v>0</v>
      </c>
      <c r="AD66" s="204">
        <f t="shared" si="18"/>
        <v>0</v>
      </c>
      <c r="AE66" s="205">
        <f t="shared" si="18"/>
        <v>0</v>
      </c>
      <c r="AF66" s="204">
        <f t="shared" si="18"/>
        <v>0</v>
      </c>
      <c r="AG66" s="205">
        <f t="shared" si="18"/>
        <v>0</v>
      </c>
      <c r="AH66" s="204">
        <f t="shared" si="18"/>
        <v>0</v>
      </c>
      <c r="AI66" s="205">
        <f t="shared" si="18"/>
        <v>0</v>
      </c>
      <c r="AJ66" s="204">
        <f t="shared" si="18"/>
        <v>0</v>
      </c>
      <c r="AK66" s="205">
        <f t="shared" si="18"/>
        <v>0</v>
      </c>
      <c r="AL66" s="204">
        <f t="shared" si="18"/>
        <v>0</v>
      </c>
      <c r="AM66" s="205">
        <f t="shared" si="18"/>
        <v>0</v>
      </c>
      <c r="AN66" s="204">
        <f t="shared" si="18"/>
        <v>0</v>
      </c>
      <c r="AO66" s="206">
        <f t="shared" si="18"/>
        <v>0</v>
      </c>
      <c r="AP66" s="207">
        <f t="shared" si="18"/>
        <v>0</v>
      </c>
      <c r="AQ66" s="208">
        <f t="shared" si="18"/>
        <v>0</v>
      </c>
      <c r="AR66" s="209">
        <f t="shared" si="18"/>
        <v>0</v>
      </c>
      <c r="AS66" s="210">
        <f t="shared" si="18"/>
        <v>0</v>
      </c>
      <c r="AT66" s="211">
        <f>SUM(AT61:AT65)</f>
        <v>0</v>
      </c>
      <c r="AU66" s="211">
        <f>SUM(AU61:AU65)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</row>
    <row r="67" spans="1:98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</row>
    <row r="68" spans="1:98" ht="39" customHeight="1" x14ac:dyDescent="0.2">
      <c r="A68" s="212" t="s">
        <v>79</v>
      </c>
      <c r="B68" s="213" t="s">
        <v>80</v>
      </c>
      <c r="C68" s="214" t="s">
        <v>29</v>
      </c>
      <c r="D68" s="214" t="s">
        <v>89</v>
      </c>
      <c r="E68" s="214" t="s">
        <v>31</v>
      </c>
      <c r="F68" s="214" t="s">
        <v>9</v>
      </c>
      <c r="G68" s="214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</row>
    <row r="69" spans="1:98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</row>
    <row r="70" spans="1:98" ht="20.25" customHeight="1" x14ac:dyDescent="0.2">
      <c r="A70" s="180" t="s">
        <v>85</v>
      </c>
      <c r="B70" s="217">
        <f t="shared" ref="B70:B72" si="19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</row>
    <row r="71" spans="1:98" ht="20.25" customHeight="1" x14ac:dyDescent="0.2">
      <c r="A71" s="180" t="s">
        <v>86</v>
      </c>
      <c r="B71" s="217">
        <f t="shared" si="19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</row>
    <row r="72" spans="1:98" ht="20.25" customHeight="1" x14ac:dyDescent="0.2">
      <c r="A72" s="180" t="s">
        <v>87</v>
      </c>
      <c r="B72" s="218">
        <f t="shared" si="19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</row>
    <row r="73" spans="1:98" ht="15" customHeight="1" x14ac:dyDescent="0.2">
      <c r="A73" s="199" t="s">
        <v>5</v>
      </c>
      <c r="B73" s="219">
        <f>SUM(B69:B72)</f>
        <v>0</v>
      </c>
      <c r="C73" s="219">
        <f>SUM(C69:C72)</f>
        <v>0</v>
      </c>
      <c r="D73" s="219">
        <f t="shared" ref="D73:E73" si="20">SUM(D69:D72)</f>
        <v>0</v>
      </c>
      <c r="E73" s="219">
        <f t="shared" si="20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</row>
    <row r="74" spans="1:98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</row>
    <row r="75" spans="1:98" ht="45" customHeight="1" x14ac:dyDescent="0.2">
      <c r="A75" s="212" t="s">
        <v>79</v>
      </c>
      <c r="B75" s="213" t="s">
        <v>80</v>
      </c>
      <c r="C75" s="214" t="s">
        <v>29</v>
      </c>
      <c r="D75" s="214" t="s">
        <v>89</v>
      </c>
      <c r="E75" s="214" t="s">
        <v>31</v>
      </c>
      <c r="F75" s="214" t="s">
        <v>9</v>
      </c>
      <c r="G75" s="214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</row>
    <row r="76" spans="1:98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</row>
    <row r="77" spans="1:98" ht="17.25" customHeight="1" x14ac:dyDescent="0.2">
      <c r="A77" s="180" t="s">
        <v>85</v>
      </c>
      <c r="B77" s="217">
        <f t="shared" ref="B77:B79" si="21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</row>
    <row r="78" spans="1:98" ht="17.25" customHeight="1" x14ac:dyDescent="0.2">
      <c r="A78" s="180" t="s">
        <v>86</v>
      </c>
      <c r="B78" s="217">
        <f t="shared" si="21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</row>
    <row r="79" spans="1:98" ht="17.25" customHeight="1" x14ac:dyDescent="0.2">
      <c r="A79" s="180" t="s">
        <v>87</v>
      </c>
      <c r="B79" s="218">
        <f t="shared" si="21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</row>
    <row r="80" spans="1:98" x14ac:dyDescent="0.2">
      <c r="A80" s="199" t="s">
        <v>5</v>
      </c>
      <c r="B80" s="219">
        <f>SUM(B76:B79)</f>
        <v>0</v>
      </c>
      <c r="C80" s="219">
        <f>SUM(C76:C79)</f>
        <v>0</v>
      </c>
      <c r="D80" s="219">
        <f t="shared" ref="D80:F80" si="22">SUM(D76:D79)</f>
        <v>0</v>
      </c>
      <c r="E80" s="219">
        <f t="shared" si="22"/>
        <v>0</v>
      </c>
      <c r="F80" s="219">
        <f t="shared" si="22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</row>
    <row r="81" spans="1:98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</row>
    <row r="82" spans="1:98" ht="43.5" customHeight="1" x14ac:dyDescent="0.2">
      <c r="A82" s="224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227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</row>
    <row r="83" spans="1:98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</row>
    <row r="84" spans="1:98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</row>
    <row r="85" spans="1:98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</row>
    <row r="86" spans="1:98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</row>
    <row r="87" spans="1:98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</row>
    <row r="88" spans="1:98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</row>
    <row r="89" spans="1:98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</row>
    <row r="90" spans="1:98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</row>
    <row r="91" spans="1:98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</row>
    <row r="92" spans="1:98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</row>
    <row r="93" spans="1:98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</row>
    <row r="94" spans="1:98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</row>
    <row r="95" spans="1:98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</row>
    <row r="96" spans="1:98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</row>
    <row r="97" spans="1:98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</row>
    <row r="98" spans="1:98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</row>
    <row r="99" spans="1:98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</row>
    <row r="100" spans="1:98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</row>
    <row r="101" spans="1:98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</row>
    <row r="102" spans="1:98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</row>
    <row r="103" spans="1:98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</row>
    <row r="104" spans="1:98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</row>
    <row r="105" spans="1:98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</row>
    <row r="106" spans="1:98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</row>
    <row r="107" spans="1:98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</row>
    <row r="108" spans="1:98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</row>
    <row r="109" spans="1:98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</row>
    <row r="110" spans="1:98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</row>
    <row r="111" spans="1:98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</row>
    <row r="112" spans="1:98" ht="18" customHeight="1" x14ac:dyDescent="0.2">
      <c r="A112" s="240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243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</row>
    <row r="113" spans="1:98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</row>
    <row r="114" spans="1:98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246" t="s">
        <v>8</v>
      </c>
      <c r="F114" s="227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</row>
    <row r="115" spans="1:98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</row>
    <row r="116" spans="1:98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</row>
    <row r="117" spans="1:98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</row>
    <row r="118" spans="1:98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</row>
    <row r="119" spans="1:98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</row>
    <row r="120" spans="1:98" ht="18.75" customHeight="1" x14ac:dyDescent="0.2">
      <c r="A120" s="199" t="s">
        <v>5</v>
      </c>
      <c r="B120" s="241">
        <f>SUM(B115:B119)</f>
        <v>0</v>
      </c>
      <c r="C120" s="242">
        <f>SUM(C115:C119)</f>
        <v>0</v>
      </c>
      <c r="D120" s="252">
        <f>SUM(D115:D119)</f>
        <v>0</v>
      </c>
      <c r="E120" s="243">
        <f>SUM(E115:E119)</f>
        <v>0</v>
      </c>
      <c r="F120" s="243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</row>
    <row r="121" spans="1:98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</row>
    <row r="122" spans="1:98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246" t="s">
        <v>8</v>
      </c>
      <c r="F122" s="227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</row>
    <row r="123" spans="1:98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</row>
    <row r="124" spans="1:98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</row>
    <row r="125" spans="1:98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</row>
    <row r="126" spans="1:98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98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98" ht="19.5" customHeight="1" x14ac:dyDescent="0.2">
      <c r="A128" s="199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243">
        <f>SUM(E123:E127)</f>
        <v>0</v>
      </c>
      <c r="F128" s="243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918" t="s">
        <v>129</v>
      </c>
      <c r="B130" s="919"/>
      <c r="C130" s="922" t="s">
        <v>5</v>
      </c>
      <c r="D130" s="855" t="s">
        <v>7</v>
      </c>
      <c r="E130" s="856"/>
      <c r="F130" s="856"/>
      <c r="G130" s="846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1"/>
      <c r="C131" s="923"/>
      <c r="D131" s="15" t="s">
        <v>29</v>
      </c>
      <c r="E131" s="168" t="s">
        <v>30</v>
      </c>
      <c r="F131" s="17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918" t="s">
        <v>133</v>
      </c>
      <c r="B135" s="927"/>
      <c r="C135" s="919"/>
      <c r="D135" s="922" t="s">
        <v>5</v>
      </c>
      <c r="E135" s="855" t="s">
        <v>7</v>
      </c>
      <c r="F135" s="856"/>
      <c r="G135" s="856"/>
      <c r="H135" s="846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17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267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275"/>
      <c r="F139" s="276"/>
      <c r="G139" s="277"/>
      <c r="H139" s="278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894" t="s">
        <v>137</v>
      </c>
      <c r="B140" s="846" t="s">
        <v>5</v>
      </c>
      <c r="C140" s="858" t="s">
        <v>138</v>
      </c>
      <c r="D140" s="924"/>
      <c r="E140" s="859"/>
      <c r="F140" s="930" t="s">
        <v>139</v>
      </c>
      <c r="G140" s="931" t="s">
        <v>140</v>
      </c>
      <c r="H140" s="878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17" t="s">
        <v>143</v>
      </c>
      <c r="F141" s="930"/>
      <c r="G141" s="931"/>
      <c r="H141" s="17" t="s">
        <v>29</v>
      </c>
      <c r="I141" s="213" t="s">
        <v>30</v>
      </c>
      <c r="J141" s="213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3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4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5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3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4"/>
        <v/>
      </c>
      <c r="CB144" s="31"/>
      <c r="CC144" s="31"/>
      <c r="CD144" s="31"/>
      <c r="CE144" s="31"/>
      <c r="CF144" s="31"/>
      <c r="CG144" s="32">
        <f t="shared" si="25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98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</row>
    <row r="146" spans="1:98" ht="21.75" customHeight="1" x14ac:dyDescent="0.2">
      <c r="A146" s="894" t="s">
        <v>145</v>
      </c>
      <c r="B146" s="846" t="s">
        <v>146</v>
      </c>
      <c r="C146" s="858" t="s">
        <v>147</v>
      </c>
      <c r="D146" s="859"/>
      <c r="E146" s="924" t="s">
        <v>148</v>
      </c>
      <c r="F146" s="859"/>
      <c r="G146" s="924" t="s">
        <v>149</v>
      </c>
      <c r="H146" s="859"/>
      <c r="I146" s="858" t="s">
        <v>150</v>
      </c>
      <c r="J146" s="859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</row>
    <row r="147" spans="1:98" ht="24" customHeight="1" x14ac:dyDescent="0.2">
      <c r="A147" s="912"/>
      <c r="B147" s="848"/>
      <c r="C147" s="15" t="s">
        <v>151</v>
      </c>
      <c r="D147" s="17" t="s">
        <v>152</v>
      </c>
      <c r="E147" s="15" t="s">
        <v>151</v>
      </c>
      <c r="F147" s="294" t="s">
        <v>152</v>
      </c>
      <c r="G147" s="15" t="s">
        <v>151</v>
      </c>
      <c r="H147" s="17" t="s">
        <v>152</v>
      </c>
      <c r="I147" s="15" t="s">
        <v>151</v>
      </c>
      <c r="J147" s="17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</row>
    <row r="148" spans="1:98" ht="15" customHeight="1" x14ac:dyDescent="0.2">
      <c r="A148" s="846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</row>
    <row r="149" spans="1:98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</row>
    <row r="150" spans="1:98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</row>
    <row r="151" spans="1:98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</row>
    <row r="152" spans="1:98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</row>
    <row r="153" spans="1:98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</row>
    <row r="154" spans="1:98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</row>
    <row r="155" spans="1:98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</row>
    <row r="156" spans="1:98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</row>
    <row r="157" spans="1:98" ht="15" customHeight="1" x14ac:dyDescent="0.2">
      <c r="A157" s="846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</row>
    <row r="158" spans="1:98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</row>
    <row r="159" spans="1:98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</row>
    <row r="160" spans="1:98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</row>
    <row r="161" spans="1:98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</row>
    <row r="162" spans="1:98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</row>
    <row r="163" spans="1:98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</row>
    <row r="164" spans="1:98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</row>
    <row r="165" spans="1:98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</row>
    <row r="166" spans="1:98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</row>
    <row r="167" spans="1:98" ht="15" customHeight="1" x14ac:dyDescent="0.2">
      <c r="A167" s="922" t="s">
        <v>35</v>
      </c>
      <c r="B167" s="849" t="s">
        <v>5</v>
      </c>
      <c r="C167" s="850"/>
      <c r="D167" s="851"/>
      <c r="E167" s="855" t="s">
        <v>81</v>
      </c>
      <c r="F167" s="856"/>
      <c r="G167" s="856"/>
      <c r="H167" s="856"/>
      <c r="I167" s="856"/>
      <c r="J167" s="856"/>
      <c r="K167" s="856"/>
      <c r="L167" s="856"/>
      <c r="M167" s="856"/>
      <c r="N167" s="856"/>
      <c r="O167" s="856"/>
      <c r="P167" s="856"/>
      <c r="Q167" s="856"/>
      <c r="R167" s="856"/>
      <c r="S167" s="856"/>
      <c r="T167" s="856"/>
      <c r="U167" s="856"/>
      <c r="V167" s="856"/>
      <c r="W167" s="856"/>
      <c r="X167" s="856"/>
      <c r="Y167" s="856"/>
      <c r="Z167" s="856"/>
      <c r="AA167" s="856"/>
      <c r="AB167" s="856"/>
      <c r="AC167" s="856"/>
      <c r="AD167" s="856"/>
      <c r="AE167" s="856"/>
      <c r="AF167" s="856"/>
      <c r="AG167" s="856"/>
      <c r="AH167" s="856"/>
      <c r="AI167" s="856"/>
      <c r="AJ167" s="856"/>
      <c r="AK167" s="856"/>
      <c r="AL167" s="856"/>
      <c r="AM167" s="856"/>
      <c r="AN167" s="856"/>
      <c r="AO167" s="856"/>
      <c r="AP167" s="857"/>
      <c r="AQ167" s="937" t="s">
        <v>170</v>
      </c>
      <c r="AR167" s="937"/>
      <c r="AS167" s="938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</row>
    <row r="168" spans="1:98" ht="15" customHeight="1" x14ac:dyDescent="0.2">
      <c r="A168" s="933"/>
      <c r="B168" s="913"/>
      <c r="C168" s="934"/>
      <c r="D168" s="935"/>
      <c r="E168" s="858" t="s">
        <v>10</v>
      </c>
      <c r="F168" s="859"/>
      <c r="G168" s="858" t="s">
        <v>11</v>
      </c>
      <c r="H168" s="859"/>
      <c r="I168" s="858" t="s">
        <v>12</v>
      </c>
      <c r="J168" s="859"/>
      <c r="K168" s="858" t="s">
        <v>13</v>
      </c>
      <c r="L168" s="859"/>
      <c r="M168" s="858" t="s">
        <v>14</v>
      </c>
      <c r="N168" s="859"/>
      <c r="O168" s="858" t="s">
        <v>15</v>
      </c>
      <c r="P168" s="859"/>
      <c r="Q168" s="858" t="s">
        <v>16</v>
      </c>
      <c r="R168" s="859"/>
      <c r="S168" s="858" t="s">
        <v>17</v>
      </c>
      <c r="T168" s="859"/>
      <c r="U168" s="858" t="s">
        <v>18</v>
      </c>
      <c r="V168" s="859"/>
      <c r="W168" s="858" t="s">
        <v>19</v>
      </c>
      <c r="X168" s="859"/>
      <c r="Y168" s="858" t="s">
        <v>20</v>
      </c>
      <c r="Z168" s="859"/>
      <c r="AA168" s="858" t="s">
        <v>21</v>
      </c>
      <c r="AB168" s="859"/>
      <c r="AC168" s="858" t="s">
        <v>22</v>
      </c>
      <c r="AD168" s="859"/>
      <c r="AE168" s="858" t="s">
        <v>23</v>
      </c>
      <c r="AF168" s="859"/>
      <c r="AG168" s="858" t="s">
        <v>24</v>
      </c>
      <c r="AH168" s="859"/>
      <c r="AI168" s="858" t="s">
        <v>25</v>
      </c>
      <c r="AJ168" s="859"/>
      <c r="AK168" s="858" t="s">
        <v>26</v>
      </c>
      <c r="AL168" s="859"/>
      <c r="AM168" s="858" t="s">
        <v>27</v>
      </c>
      <c r="AN168" s="859"/>
      <c r="AO168" s="855" t="s">
        <v>28</v>
      </c>
      <c r="AP168" s="857"/>
      <c r="AQ168" s="869" t="s">
        <v>171</v>
      </c>
      <c r="AR168" s="855" t="s">
        <v>172</v>
      </c>
      <c r="AS168" s="856"/>
      <c r="AT168" s="303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</row>
    <row r="169" spans="1:98" ht="35.25" customHeight="1" x14ac:dyDescent="0.2">
      <c r="A169" s="923"/>
      <c r="B169" s="225" t="s">
        <v>32</v>
      </c>
      <c r="C169" s="226" t="s">
        <v>33</v>
      </c>
      <c r="D169" s="304" t="s">
        <v>34</v>
      </c>
      <c r="E169" s="305" t="s">
        <v>33</v>
      </c>
      <c r="F169" s="294" t="s">
        <v>34</v>
      </c>
      <c r="G169" s="305" t="s">
        <v>33</v>
      </c>
      <c r="H169" s="294" t="s">
        <v>34</v>
      </c>
      <c r="I169" s="305" t="s">
        <v>33</v>
      </c>
      <c r="J169" s="294" t="s">
        <v>34</v>
      </c>
      <c r="K169" s="305" t="s">
        <v>33</v>
      </c>
      <c r="L169" s="294" t="s">
        <v>34</v>
      </c>
      <c r="M169" s="305" t="s">
        <v>33</v>
      </c>
      <c r="N169" s="294" t="s">
        <v>34</v>
      </c>
      <c r="O169" s="305" t="s">
        <v>33</v>
      </c>
      <c r="P169" s="294" t="s">
        <v>34</v>
      </c>
      <c r="Q169" s="305" t="s">
        <v>33</v>
      </c>
      <c r="R169" s="294" t="s">
        <v>34</v>
      </c>
      <c r="S169" s="305" t="s">
        <v>33</v>
      </c>
      <c r="T169" s="294" t="s">
        <v>34</v>
      </c>
      <c r="U169" s="305" t="s">
        <v>33</v>
      </c>
      <c r="V169" s="294" t="s">
        <v>34</v>
      </c>
      <c r="W169" s="305" t="s">
        <v>33</v>
      </c>
      <c r="X169" s="294" t="s">
        <v>34</v>
      </c>
      <c r="Y169" s="305" t="s">
        <v>33</v>
      </c>
      <c r="Z169" s="294" t="s">
        <v>34</v>
      </c>
      <c r="AA169" s="305" t="s">
        <v>33</v>
      </c>
      <c r="AB169" s="294" t="s">
        <v>34</v>
      </c>
      <c r="AC169" s="305" t="s">
        <v>33</v>
      </c>
      <c r="AD169" s="294" t="s">
        <v>34</v>
      </c>
      <c r="AE169" s="305" t="s">
        <v>33</v>
      </c>
      <c r="AF169" s="294" t="s">
        <v>34</v>
      </c>
      <c r="AG169" s="305" t="s">
        <v>33</v>
      </c>
      <c r="AH169" s="294" t="s">
        <v>34</v>
      </c>
      <c r="AI169" s="305" t="s">
        <v>33</v>
      </c>
      <c r="AJ169" s="294" t="s">
        <v>34</v>
      </c>
      <c r="AK169" s="305" t="s">
        <v>33</v>
      </c>
      <c r="AL169" s="294" t="s">
        <v>34</v>
      </c>
      <c r="AM169" s="305" t="s">
        <v>33</v>
      </c>
      <c r="AN169" s="294" t="s">
        <v>34</v>
      </c>
      <c r="AO169" s="305" t="s">
        <v>33</v>
      </c>
      <c r="AP169" s="306" t="s">
        <v>34</v>
      </c>
      <c r="AQ169" s="939"/>
      <c r="AR169" s="213" t="s">
        <v>173</v>
      </c>
      <c r="AS169" s="17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</row>
    <row r="170" spans="1:98" x14ac:dyDescent="0.2">
      <c r="A170" s="307" t="s">
        <v>52</v>
      </c>
      <c r="B170" s="200">
        <f t="shared" ref="B170:B176" si="26">SUM(C170+D170)</f>
        <v>3401</v>
      </c>
      <c r="C170" s="201">
        <f t="shared" ref="C170:C180" si="27">SUM(E170+G170+I170+K170+M170+O170+Q170+S170+U170+W170+Y170+AA170+AC170+AE170+AG170+AI170+AK170+AM170+AO170)</f>
        <v>1537</v>
      </c>
      <c r="D170" s="308">
        <f t="shared" ref="D170:D187" si="28">SUM(F170+H170+J170+L170+N170+P170+R170+T170+V170+X170+Z170+AB170+AD170+AF170+AH170+AJ170+AL170+AN170+AP170)</f>
        <v>1864</v>
      </c>
      <c r="E170" s="444">
        <f>SUM(ENERO:DICIEMBRE!E170)</f>
        <v>54</v>
      </c>
      <c r="F170" s="444">
        <f>SUM(ENERO:DICIEMBRE!F170)</f>
        <v>38</v>
      </c>
      <c r="G170" s="444">
        <f>SUM(ENERO:DICIEMBRE!G170)</f>
        <v>13</v>
      </c>
      <c r="H170" s="444">
        <f>SUM(ENERO:DICIEMBRE!H170)</f>
        <v>12</v>
      </c>
      <c r="I170" s="444">
        <f>SUM(ENERO:DICIEMBRE!I170)</f>
        <v>25</v>
      </c>
      <c r="J170" s="444">
        <f>SUM(ENERO:DICIEMBRE!J170)</f>
        <v>21</v>
      </c>
      <c r="K170" s="444">
        <f>SUM(ENERO:DICIEMBRE!K170)</f>
        <v>46</v>
      </c>
      <c r="L170" s="444">
        <f>SUM(ENERO:DICIEMBRE!L170)</f>
        <v>32</v>
      </c>
      <c r="M170" s="444">
        <f>SUM(ENERO:DICIEMBRE!M170)</f>
        <v>51</v>
      </c>
      <c r="N170" s="444">
        <f>SUM(ENERO:DICIEMBRE!N170)</f>
        <v>52</v>
      </c>
      <c r="O170" s="444">
        <f>SUM(ENERO:DICIEMBRE!O170)</f>
        <v>52</v>
      </c>
      <c r="P170" s="444">
        <f>SUM(ENERO:DICIEMBRE!P170)</f>
        <v>56</v>
      </c>
      <c r="Q170" s="444">
        <f>SUM(ENERO:DICIEMBRE!Q170)</f>
        <v>37</v>
      </c>
      <c r="R170" s="444">
        <f>SUM(ENERO:DICIEMBRE!R170)</f>
        <v>15</v>
      </c>
      <c r="S170" s="444">
        <f>SUM(ENERO:DICIEMBRE!S170)</f>
        <v>34</v>
      </c>
      <c r="T170" s="444">
        <f>SUM(ENERO:DICIEMBRE!T170)</f>
        <v>37</v>
      </c>
      <c r="U170" s="444">
        <f>SUM(ENERO:DICIEMBRE!U170)</f>
        <v>38</v>
      </c>
      <c r="V170" s="444">
        <f>SUM(ENERO:DICIEMBRE!V170)</f>
        <v>42</v>
      </c>
      <c r="W170" s="444">
        <f>SUM(ENERO:DICIEMBRE!W170)</f>
        <v>31</v>
      </c>
      <c r="X170" s="444">
        <f>SUM(ENERO:DICIEMBRE!X170)</f>
        <v>50</v>
      </c>
      <c r="Y170" s="444">
        <f>SUM(ENERO:DICIEMBRE!Y170)</f>
        <v>51</v>
      </c>
      <c r="Z170" s="444">
        <f>SUM(ENERO:DICIEMBRE!Z170)</f>
        <v>57</v>
      </c>
      <c r="AA170" s="444">
        <f>SUM(ENERO:DICIEMBRE!AA170)</f>
        <v>56</v>
      </c>
      <c r="AB170" s="444">
        <f>SUM(ENERO:DICIEMBRE!AB170)</f>
        <v>98</v>
      </c>
      <c r="AC170" s="444">
        <f>SUM(ENERO:DICIEMBRE!AC170)</f>
        <v>109</v>
      </c>
      <c r="AD170" s="444">
        <f>SUM(ENERO:DICIEMBRE!AD170)</f>
        <v>145</v>
      </c>
      <c r="AE170" s="444">
        <f>SUM(ENERO:DICIEMBRE!AE170)</f>
        <v>106</v>
      </c>
      <c r="AF170" s="444">
        <f>SUM(ENERO:DICIEMBRE!AF170)</f>
        <v>188</v>
      </c>
      <c r="AG170" s="444">
        <f>SUM(ENERO:DICIEMBRE!AG170)</f>
        <v>137</v>
      </c>
      <c r="AH170" s="444">
        <f>SUM(ENERO:DICIEMBRE!AH170)</f>
        <v>141</v>
      </c>
      <c r="AI170" s="444">
        <f>SUM(ENERO:DICIEMBRE!AI170)</f>
        <v>134</v>
      </c>
      <c r="AJ170" s="444">
        <f>SUM(ENERO:DICIEMBRE!AJ170)</f>
        <v>181</v>
      </c>
      <c r="AK170" s="444">
        <f>SUM(ENERO:DICIEMBRE!AK170)</f>
        <v>150</v>
      </c>
      <c r="AL170" s="444">
        <f>SUM(ENERO:DICIEMBRE!AL170)</f>
        <v>209</v>
      </c>
      <c r="AM170" s="444">
        <f>SUM(ENERO:DICIEMBRE!AM170)</f>
        <v>153</v>
      </c>
      <c r="AN170" s="444">
        <f>SUM(ENERO:DICIEMBRE!AN170)</f>
        <v>163</v>
      </c>
      <c r="AO170" s="444">
        <f>SUM(ENERO:DICIEMBRE!AO170)</f>
        <v>260</v>
      </c>
      <c r="AP170" s="444">
        <f>SUM(ENERO:DICIEMBRE!AP170)</f>
        <v>327</v>
      </c>
      <c r="AQ170" s="444">
        <f>SUM(ENERO:DICIEMBRE!AQ170)</f>
        <v>2175</v>
      </c>
      <c r="AR170" s="444">
        <f>SUM(ENERO:DICIEMBRE!AR170)</f>
        <v>309</v>
      </c>
      <c r="AS170" s="444">
        <f>SUM(ENERO:DICIEMBRE!AS170)</f>
        <v>917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</row>
    <row r="171" spans="1:98" x14ac:dyDescent="0.2">
      <c r="A171" s="312" t="s">
        <v>36</v>
      </c>
      <c r="B171" s="313">
        <f t="shared" si="26"/>
        <v>0</v>
      </c>
      <c r="C171" s="314">
        <f t="shared" si="27"/>
        <v>0</v>
      </c>
      <c r="D171" s="315">
        <f>SUM(F171+H171+J171+L171+N171+P171+R171+T171+V171+X171+Z171+AB171+AD171+AF171+AH171+AJ171+AL171+AN171+AP171)</f>
        <v>0</v>
      </c>
      <c r="E171" s="444">
        <f>SUM(ENERO:DICIEMBRE!E171)</f>
        <v>0</v>
      </c>
      <c r="F171" s="444">
        <f>SUM(ENERO:DICIEMBRE!F171)</f>
        <v>0</v>
      </c>
      <c r="G171" s="444">
        <f>SUM(ENERO:DICIEMBRE!G171)</f>
        <v>0</v>
      </c>
      <c r="H171" s="444">
        <f>SUM(ENERO:DICIEMBRE!H171)</f>
        <v>0</v>
      </c>
      <c r="I171" s="444">
        <f>SUM(ENERO:DICIEMBRE!I171)</f>
        <v>0</v>
      </c>
      <c r="J171" s="444">
        <f>SUM(ENERO:DICIEMBRE!J171)</f>
        <v>0</v>
      </c>
      <c r="K171" s="444">
        <f>SUM(ENERO:DICIEMBRE!K171)</f>
        <v>0</v>
      </c>
      <c r="L171" s="444">
        <f>SUM(ENERO:DICIEMBRE!L171)</f>
        <v>0</v>
      </c>
      <c r="M171" s="444">
        <f>SUM(ENERO:DICIEMBRE!M171)</f>
        <v>0</v>
      </c>
      <c r="N171" s="444">
        <f>SUM(ENERO:DICIEMBRE!N171)</f>
        <v>0</v>
      </c>
      <c r="O171" s="444">
        <f>SUM(ENERO:DICIEMBRE!O171)</f>
        <v>0</v>
      </c>
      <c r="P171" s="444">
        <f>SUM(ENERO:DICIEMBRE!P171)</f>
        <v>0</v>
      </c>
      <c r="Q171" s="444">
        <f>SUM(ENERO:DICIEMBRE!Q171)</f>
        <v>0</v>
      </c>
      <c r="R171" s="444">
        <f>SUM(ENERO:DICIEMBRE!R171)</f>
        <v>0</v>
      </c>
      <c r="S171" s="444">
        <f>SUM(ENERO:DICIEMBRE!S171)</f>
        <v>0</v>
      </c>
      <c r="T171" s="444">
        <f>SUM(ENERO:DICIEMBRE!T171)</f>
        <v>0</v>
      </c>
      <c r="U171" s="444">
        <f>SUM(ENERO:DICIEMBRE!U171)</f>
        <v>0</v>
      </c>
      <c r="V171" s="444">
        <f>SUM(ENERO:DICIEMBRE!V171)</f>
        <v>0</v>
      </c>
      <c r="W171" s="444">
        <f>SUM(ENERO:DICIEMBRE!W171)</f>
        <v>0</v>
      </c>
      <c r="X171" s="444">
        <f>SUM(ENERO:DICIEMBRE!X171)</f>
        <v>0</v>
      </c>
      <c r="Y171" s="444">
        <f>SUM(ENERO:DICIEMBRE!Y171)</f>
        <v>0</v>
      </c>
      <c r="Z171" s="444">
        <f>SUM(ENERO:DICIEMBRE!Z171)</f>
        <v>0</v>
      </c>
      <c r="AA171" s="444">
        <f>SUM(ENERO:DICIEMBRE!AA171)</f>
        <v>0</v>
      </c>
      <c r="AB171" s="444">
        <f>SUM(ENERO:DICIEMBRE!AB171)</f>
        <v>0</v>
      </c>
      <c r="AC171" s="444">
        <f>SUM(ENERO:DICIEMBRE!AC171)</f>
        <v>0</v>
      </c>
      <c r="AD171" s="444">
        <f>SUM(ENERO:DICIEMBRE!AD171)</f>
        <v>0</v>
      </c>
      <c r="AE171" s="444">
        <f>SUM(ENERO:DICIEMBRE!AE171)</f>
        <v>0</v>
      </c>
      <c r="AF171" s="444">
        <f>SUM(ENERO:DICIEMBRE!AF171)</f>
        <v>0</v>
      </c>
      <c r="AG171" s="444">
        <f>SUM(ENERO:DICIEMBRE!AG171)</f>
        <v>0</v>
      </c>
      <c r="AH171" s="444">
        <f>SUM(ENERO:DICIEMBRE!AH171)</f>
        <v>0</v>
      </c>
      <c r="AI171" s="444">
        <f>SUM(ENERO:DICIEMBRE!AI171)</f>
        <v>0</v>
      </c>
      <c r="AJ171" s="444">
        <f>SUM(ENERO:DICIEMBRE!AJ171)</f>
        <v>0</v>
      </c>
      <c r="AK171" s="444">
        <f>SUM(ENERO:DICIEMBRE!AK171)</f>
        <v>0</v>
      </c>
      <c r="AL171" s="444">
        <f>SUM(ENERO:DICIEMBRE!AL171)</f>
        <v>0</v>
      </c>
      <c r="AM171" s="444">
        <f>SUM(ENERO:DICIEMBRE!AM171)</f>
        <v>0</v>
      </c>
      <c r="AN171" s="444">
        <f>SUM(ENERO:DICIEMBRE!AN171)</f>
        <v>0</v>
      </c>
      <c r="AO171" s="444">
        <f>SUM(ENERO:DICIEMBRE!AO171)</f>
        <v>0</v>
      </c>
      <c r="AP171" s="444">
        <f>SUM(ENERO:DICIEMBRE!AP171)</f>
        <v>0</v>
      </c>
      <c r="AQ171" s="444">
        <f>SUM(ENERO:DICIEMBRE!AQ171)</f>
        <v>0</v>
      </c>
      <c r="AR171" s="444">
        <f>SUM(ENERO:DICIEMBRE!AR171)</f>
        <v>0</v>
      </c>
      <c r="AS171" s="444">
        <f>SUM(ENERO:DICIEMBRE!AS171)</f>
        <v>0</v>
      </c>
      <c r="AT171" s="311" t="str">
        <f t="shared" ref="AT171:AT194" si="29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30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1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</row>
    <row r="172" spans="1:98" ht="27" customHeight="1" x14ac:dyDescent="0.2">
      <c r="A172" s="319" t="s">
        <v>175</v>
      </c>
      <c r="B172" s="320">
        <f t="shared" si="26"/>
        <v>24</v>
      </c>
      <c r="C172" s="321">
        <f t="shared" si="27"/>
        <v>12</v>
      </c>
      <c r="D172" s="322">
        <f t="shared" si="28"/>
        <v>12</v>
      </c>
      <c r="E172" s="444">
        <f>SUM(ENERO:DICIEMBRE!E172)</f>
        <v>0</v>
      </c>
      <c r="F172" s="444">
        <f>SUM(ENERO:DICIEMBRE!F172)</f>
        <v>0</v>
      </c>
      <c r="G172" s="444">
        <f>SUM(ENERO:DICIEMBRE!G172)</f>
        <v>0</v>
      </c>
      <c r="H172" s="444">
        <f>SUM(ENERO:DICIEMBRE!H172)</f>
        <v>0</v>
      </c>
      <c r="I172" s="444">
        <f>SUM(ENERO:DICIEMBRE!I172)</f>
        <v>0</v>
      </c>
      <c r="J172" s="444">
        <f>SUM(ENERO:DICIEMBRE!J172)</f>
        <v>0</v>
      </c>
      <c r="K172" s="444">
        <f>SUM(ENERO:DICIEMBRE!K172)</f>
        <v>0</v>
      </c>
      <c r="L172" s="444">
        <f>SUM(ENERO:DICIEMBRE!L172)</f>
        <v>0</v>
      </c>
      <c r="M172" s="444">
        <f>SUM(ENERO:DICIEMBRE!M172)</f>
        <v>1</v>
      </c>
      <c r="N172" s="444">
        <f>SUM(ENERO:DICIEMBRE!N172)</f>
        <v>0</v>
      </c>
      <c r="O172" s="444">
        <f>SUM(ENERO:DICIEMBRE!O172)</f>
        <v>0</v>
      </c>
      <c r="P172" s="444">
        <f>SUM(ENERO:DICIEMBRE!P172)</f>
        <v>0</v>
      </c>
      <c r="Q172" s="444">
        <f>SUM(ENERO:DICIEMBRE!Q172)</f>
        <v>1</v>
      </c>
      <c r="R172" s="444">
        <f>SUM(ENERO:DICIEMBRE!R172)</f>
        <v>1</v>
      </c>
      <c r="S172" s="444">
        <f>SUM(ENERO:DICIEMBRE!S172)</f>
        <v>1</v>
      </c>
      <c r="T172" s="444">
        <f>SUM(ENERO:DICIEMBRE!T172)</f>
        <v>1</v>
      </c>
      <c r="U172" s="444">
        <f>SUM(ENERO:DICIEMBRE!U172)</f>
        <v>1</v>
      </c>
      <c r="V172" s="444">
        <f>SUM(ENERO:DICIEMBRE!V172)</f>
        <v>1</v>
      </c>
      <c r="W172" s="444">
        <f>SUM(ENERO:DICIEMBRE!W172)</f>
        <v>0</v>
      </c>
      <c r="X172" s="444">
        <f>SUM(ENERO:DICIEMBRE!X172)</f>
        <v>0</v>
      </c>
      <c r="Y172" s="444">
        <f>SUM(ENERO:DICIEMBRE!Y172)</f>
        <v>0</v>
      </c>
      <c r="Z172" s="444">
        <f>SUM(ENERO:DICIEMBRE!Z172)</f>
        <v>0</v>
      </c>
      <c r="AA172" s="444">
        <f>SUM(ENERO:DICIEMBRE!AA172)</f>
        <v>0</v>
      </c>
      <c r="AB172" s="444">
        <f>SUM(ENERO:DICIEMBRE!AB172)</f>
        <v>0</v>
      </c>
      <c r="AC172" s="444">
        <f>SUM(ENERO:DICIEMBRE!AC172)</f>
        <v>1</v>
      </c>
      <c r="AD172" s="444">
        <f>SUM(ENERO:DICIEMBRE!AD172)</f>
        <v>1</v>
      </c>
      <c r="AE172" s="444">
        <f>SUM(ENERO:DICIEMBRE!AE172)</f>
        <v>2</v>
      </c>
      <c r="AF172" s="444">
        <f>SUM(ENERO:DICIEMBRE!AF172)</f>
        <v>1</v>
      </c>
      <c r="AG172" s="444">
        <f>SUM(ENERO:DICIEMBRE!AG172)</f>
        <v>0</v>
      </c>
      <c r="AH172" s="444">
        <f>SUM(ENERO:DICIEMBRE!AH172)</f>
        <v>0</v>
      </c>
      <c r="AI172" s="444">
        <f>SUM(ENERO:DICIEMBRE!AI172)</f>
        <v>1</v>
      </c>
      <c r="AJ172" s="444">
        <f>SUM(ENERO:DICIEMBRE!AJ172)</f>
        <v>1</v>
      </c>
      <c r="AK172" s="444">
        <f>SUM(ENERO:DICIEMBRE!AK172)</f>
        <v>1</v>
      </c>
      <c r="AL172" s="444">
        <f>SUM(ENERO:DICIEMBRE!AL172)</f>
        <v>3</v>
      </c>
      <c r="AM172" s="444">
        <f>SUM(ENERO:DICIEMBRE!AM172)</f>
        <v>2</v>
      </c>
      <c r="AN172" s="444">
        <f>SUM(ENERO:DICIEMBRE!AN172)</f>
        <v>2</v>
      </c>
      <c r="AO172" s="444">
        <f>SUM(ENERO:DICIEMBRE!AO172)</f>
        <v>1</v>
      </c>
      <c r="AP172" s="444">
        <f>SUM(ENERO:DICIEMBRE!AP172)</f>
        <v>1</v>
      </c>
      <c r="AQ172" s="444">
        <f>SUM(ENERO:DICIEMBRE!AQ172)</f>
        <v>5</v>
      </c>
      <c r="AR172" s="444">
        <f>SUM(ENERO:DICIEMBRE!AR172)</f>
        <v>4</v>
      </c>
      <c r="AS172" s="444">
        <f>SUM(ENERO:DICIEMBRE!AS172)</f>
        <v>15</v>
      </c>
      <c r="AT172" s="311" t="str">
        <f t="shared" si="29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30"/>
        <v/>
      </c>
      <c r="CB172" s="31"/>
      <c r="CC172" s="31"/>
      <c r="CD172" s="31"/>
      <c r="CE172" s="31"/>
      <c r="CF172" s="31"/>
      <c r="CG172" s="32">
        <f t="shared" si="31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</row>
    <row r="173" spans="1:98" ht="13.5" customHeight="1" x14ac:dyDescent="0.2">
      <c r="A173" s="323" t="s">
        <v>176</v>
      </c>
      <c r="B173" s="324">
        <f t="shared" si="26"/>
        <v>0</v>
      </c>
      <c r="C173" s="325">
        <f t="shared" si="27"/>
        <v>0</v>
      </c>
      <c r="D173" s="326">
        <f t="shared" si="28"/>
        <v>0</v>
      </c>
      <c r="E173" s="444">
        <f>SUM(ENERO:DICIEMBRE!E173)</f>
        <v>0</v>
      </c>
      <c r="F173" s="444">
        <f>SUM(ENERO:DICIEMBRE!F173)</f>
        <v>0</v>
      </c>
      <c r="G173" s="444">
        <f>SUM(ENERO:DICIEMBRE!G173)</f>
        <v>0</v>
      </c>
      <c r="H173" s="444">
        <f>SUM(ENERO:DICIEMBRE!H173)</f>
        <v>0</v>
      </c>
      <c r="I173" s="444">
        <f>SUM(ENERO:DICIEMBRE!I173)</f>
        <v>0</v>
      </c>
      <c r="J173" s="444">
        <f>SUM(ENERO:DICIEMBRE!J173)</f>
        <v>0</v>
      </c>
      <c r="K173" s="444">
        <f>SUM(ENERO:DICIEMBRE!K173)</f>
        <v>0</v>
      </c>
      <c r="L173" s="444">
        <f>SUM(ENERO:DICIEMBRE!L173)</f>
        <v>0</v>
      </c>
      <c r="M173" s="444">
        <f>SUM(ENERO:DICIEMBRE!M173)</f>
        <v>0</v>
      </c>
      <c r="N173" s="444">
        <f>SUM(ENERO:DICIEMBRE!N173)</f>
        <v>0</v>
      </c>
      <c r="O173" s="444">
        <f>SUM(ENERO:DICIEMBRE!O173)</f>
        <v>0</v>
      </c>
      <c r="P173" s="444">
        <f>SUM(ENERO:DICIEMBRE!P173)</f>
        <v>0</v>
      </c>
      <c r="Q173" s="444">
        <f>SUM(ENERO:DICIEMBRE!Q173)</f>
        <v>0</v>
      </c>
      <c r="R173" s="444">
        <f>SUM(ENERO:DICIEMBRE!R173)</f>
        <v>0</v>
      </c>
      <c r="S173" s="444">
        <f>SUM(ENERO:DICIEMBRE!S173)</f>
        <v>0</v>
      </c>
      <c r="T173" s="444">
        <f>SUM(ENERO:DICIEMBRE!T173)</f>
        <v>0</v>
      </c>
      <c r="U173" s="444">
        <f>SUM(ENERO:DICIEMBRE!U173)</f>
        <v>0</v>
      </c>
      <c r="V173" s="444">
        <f>SUM(ENERO:DICIEMBRE!V173)</f>
        <v>0</v>
      </c>
      <c r="W173" s="444">
        <f>SUM(ENERO:DICIEMBRE!W173)</f>
        <v>0</v>
      </c>
      <c r="X173" s="444">
        <f>SUM(ENERO:DICIEMBRE!X173)</f>
        <v>0</v>
      </c>
      <c r="Y173" s="444">
        <f>SUM(ENERO:DICIEMBRE!Y173)</f>
        <v>0</v>
      </c>
      <c r="Z173" s="444">
        <f>SUM(ENERO:DICIEMBRE!Z173)</f>
        <v>0</v>
      </c>
      <c r="AA173" s="444">
        <f>SUM(ENERO:DICIEMBRE!AA173)</f>
        <v>0</v>
      </c>
      <c r="AB173" s="444">
        <f>SUM(ENERO:DICIEMBRE!AB173)</f>
        <v>0</v>
      </c>
      <c r="AC173" s="444">
        <f>SUM(ENERO:DICIEMBRE!AC173)</f>
        <v>0</v>
      </c>
      <c r="AD173" s="444">
        <f>SUM(ENERO:DICIEMBRE!AD173)</f>
        <v>0</v>
      </c>
      <c r="AE173" s="444">
        <f>SUM(ENERO:DICIEMBRE!AE173)</f>
        <v>0</v>
      </c>
      <c r="AF173" s="444">
        <f>SUM(ENERO:DICIEMBRE!AF173)</f>
        <v>0</v>
      </c>
      <c r="AG173" s="444">
        <f>SUM(ENERO:DICIEMBRE!AG173)</f>
        <v>0</v>
      </c>
      <c r="AH173" s="444">
        <f>SUM(ENERO:DICIEMBRE!AH173)</f>
        <v>0</v>
      </c>
      <c r="AI173" s="444">
        <f>SUM(ENERO:DICIEMBRE!AI173)</f>
        <v>0</v>
      </c>
      <c r="AJ173" s="444">
        <f>SUM(ENERO:DICIEMBRE!AJ173)</f>
        <v>0</v>
      </c>
      <c r="AK173" s="444">
        <f>SUM(ENERO:DICIEMBRE!AK173)</f>
        <v>0</v>
      </c>
      <c r="AL173" s="444">
        <f>SUM(ENERO:DICIEMBRE!AL173)</f>
        <v>0</v>
      </c>
      <c r="AM173" s="444">
        <f>SUM(ENERO:DICIEMBRE!AM173)</f>
        <v>0</v>
      </c>
      <c r="AN173" s="444">
        <f>SUM(ENERO:DICIEMBRE!AN173)</f>
        <v>0</v>
      </c>
      <c r="AO173" s="444">
        <f>SUM(ENERO:DICIEMBRE!AO173)</f>
        <v>0</v>
      </c>
      <c r="AP173" s="444">
        <f>SUM(ENERO:DICIEMBRE!AP173)</f>
        <v>0</v>
      </c>
      <c r="AQ173" s="444">
        <f>SUM(ENERO:DICIEMBRE!AQ173)</f>
        <v>0</v>
      </c>
      <c r="AR173" s="444">
        <f>SUM(ENERO:DICIEMBRE!AR173)</f>
        <v>0</v>
      </c>
      <c r="AS173" s="444">
        <f>SUM(ENERO:DICIEMBRE!AS173)</f>
        <v>0</v>
      </c>
      <c r="AT173" s="311" t="str">
        <f t="shared" si="29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30"/>
        <v/>
      </c>
      <c r="CB173" s="31"/>
      <c r="CC173" s="31"/>
      <c r="CD173" s="31"/>
      <c r="CE173" s="31"/>
      <c r="CF173" s="31"/>
      <c r="CG173" s="32">
        <f t="shared" si="31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</row>
    <row r="174" spans="1:98" ht="15.6" customHeight="1" x14ac:dyDescent="0.2">
      <c r="A174" s="323" t="s">
        <v>177</v>
      </c>
      <c r="B174" s="324">
        <f t="shared" si="26"/>
        <v>422</v>
      </c>
      <c r="C174" s="325">
        <f t="shared" si="27"/>
        <v>219</v>
      </c>
      <c r="D174" s="326">
        <f t="shared" si="28"/>
        <v>203</v>
      </c>
      <c r="E174" s="444">
        <f>SUM(ENERO:DICIEMBRE!E174)</f>
        <v>0</v>
      </c>
      <c r="F174" s="444">
        <f>SUM(ENERO:DICIEMBRE!F174)</f>
        <v>0</v>
      </c>
      <c r="G174" s="444">
        <f>SUM(ENERO:DICIEMBRE!G174)</f>
        <v>0</v>
      </c>
      <c r="H174" s="444">
        <f>SUM(ENERO:DICIEMBRE!H174)</f>
        <v>0</v>
      </c>
      <c r="I174" s="444">
        <f>SUM(ENERO:DICIEMBRE!I174)</f>
        <v>0</v>
      </c>
      <c r="J174" s="444">
        <f>SUM(ENERO:DICIEMBRE!J174)</f>
        <v>0</v>
      </c>
      <c r="K174" s="444">
        <f>SUM(ENERO:DICIEMBRE!K174)</f>
        <v>0</v>
      </c>
      <c r="L174" s="444">
        <f>SUM(ENERO:DICIEMBRE!L174)</f>
        <v>0</v>
      </c>
      <c r="M174" s="444">
        <f>SUM(ENERO:DICIEMBRE!M174)</f>
        <v>0</v>
      </c>
      <c r="N174" s="444">
        <f>SUM(ENERO:DICIEMBRE!N174)</f>
        <v>0</v>
      </c>
      <c r="O174" s="444">
        <f>SUM(ENERO:DICIEMBRE!O174)</f>
        <v>0</v>
      </c>
      <c r="P174" s="444">
        <f>SUM(ENERO:DICIEMBRE!P174)</f>
        <v>0</v>
      </c>
      <c r="Q174" s="444">
        <f>SUM(ENERO:DICIEMBRE!Q174)</f>
        <v>0</v>
      </c>
      <c r="R174" s="444">
        <f>SUM(ENERO:DICIEMBRE!R174)</f>
        <v>0</v>
      </c>
      <c r="S174" s="444">
        <f>SUM(ENERO:DICIEMBRE!S174)</f>
        <v>1</v>
      </c>
      <c r="T174" s="444">
        <f>SUM(ENERO:DICIEMBRE!T174)</f>
        <v>0</v>
      </c>
      <c r="U174" s="444">
        <f>SUM(ENERO:DICIEMBRE!U174)</f>
        <v>2</v>
      </c>
      <c r="V174" s="444">
        <f>SUM(ENERO:DICIEMBRE!V174)</f>
        <v>3</v>
      </c>
      <c r="W174" s="444">
        <f>SUM(ENERO:DICIEMBRE!W174)</f>
        <v>2</v>
      </c>
      <c r="X174" s="444">
        <f>SUM(ENERO:DICIEMBRE!X174)</f>
        <v>5</v>
      </c>
      <c r="Y174" s="444">
        <f>SUM(ENERO:DICIEMBRE!Y174)</f>
        <v>4</v>
      </c>
      <c r="Z174" s="444">
        <f>SUM(ENERO:DICIEMBRE!Z174)</f>
        <v>2</v>
      </c>
      <c r="AA174" s="444">
        <f>SUM(ENERO:DICIEMBRE!AA174)</f>
        <v>5</v>
      </c>
      <c r="AB174" s="444">
        <f>SUM(ENERO:DICIEMBRE!AB174)</f>
        <v>6</v>
      </c>
      <c r="AC174" s="444">
        <f>SUM(ENERO:DICIEMBRE!AC174)</f>
        <v>7</v>
      </c>
      <c r="AD174" s="444">
        <f>SUM(ENERO:DICIEMBRE!AD174)</f>
        <v>7</v>
      </c>
      <c r="AE174" s="444">
        <f>SUM(ENERO:DICIEMBRE!AE174)</f>
        <v>19</v>
      </c>
      <c r="AF174" s="444">
        <f>SUM(ENERO:DICIEMBRE!AF174)</f>
        <v>12</v>
      </c>
      <c r="AG174" s="444">
        <f>SUM(ENERO:DICIEMBRE!AG174)</f>
        <v>26</v>
      </c>
      <c r="AH174" s="444">
        <f>SUM(ENERO:DICIEMBRE!AH174)</f>
        <v>21</v>
      </c>
      <c r="AI174" s="444">
        <f>SUM(ENERO:DICIEMBRE!AI174)</f>
        <v>21</v>
      </c>
      <c r="AJ174" s="444">
        <f>SUM(ENERO:DICIEMBRE!AJ174)</f>
        <v>25</v>
      </c>
      <c r="AK174" s="444">
        <f>SUM(ENERO:DICIEMBRE!AK174)</f>
        <v>28</v>
      </c>
      <c r="AL174" s="444">
        <f>SUM(ENERO:DICIEMBRE!AL174)</f>
        <v>24</v>
      </c>
      <c r="AM174" s="444">
        <f>SUM(ENERO:DICIEMBRE!AM174)</f>
        <v>40</v>
      </c>
      <c r="AN174" s="444">
        <f>SUM(ENERO:DICIEMBRE!AN174)</f>
        <v>31</v>
      </c>
      <c r="AO174" s="444">
        <f>SUM(ENERO:DICIEMBRE!AO174)</f>
        <v>64</v>
      </c>
      <c r="AP174" s="444">
        <f>SUM(ENERO:DICIEMBRE!AP174)</f>
        <v>67</v>
      </c>
      <c r="AQ174" s="444">
        <f>SUM(ENERO:DICIEMBRE!AQ174)</f>
        <v>156</v>
      </c>
      <c r="AR174" s="444">
        <f>SUM(ENERO:DICIEMBRE!AR174)</f>
        <v>9</v>
      </c>
      <c r="AS174" s="444">
        <f>SUM(ENERO:DICIEMBRE!AS174)</f>
        <v>257</v>
      </c>
      <c r="AT174" s="311" t="str">
        <f t="shared" si="29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30"/>
        <v/>
      </c>
      <c r="CB174" s="31"/>
      <c r="CC174" s="31"/>
      <c r="CD174" s="31"/>
      <c r="CE174" s="31"/>
      <c r="CF174" s="31"/>
      <c r="CG174" s="32">
        <f t="shared" si="31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</row>
    <row r="175" spans="1:98" ht="15.6" customHeight="1" x14ac:dyDescent="0.2">
      <c r="A175" s="323" t="s">
        <v>178</v>
      </c>
      <c r="B175" s="324">
        <f t="shared" si="26"/>
        <v>0</v>
      </c>
      <c r="C175" s="325">
        <f t="shared" si="27"/>
        <v>0</v>
      </c>
      <c r="D175" s="326">
        <f t="shared" si="28"/>
        <v>0</v>
      </c>
      <c r="E175" s="444">
        <f>SUM(ENERO:DICIEMBRE!E175)</f>
        <v>0</v>
      </c>
      <c r="F175" s="444">
        <f>SUM(ENERO:DICIEMBRE!F175)</f>
        <v>0</v>
      </c>
      <c r="G175" s="444">
        <f>SUM(ENERO:DICIEMBRE!G175)</f>
        <v>0</v>
      </c>
      <c r="H175" s="444">
        <f>SUM(ENERO:DICIEMBRE!H175)</f>
        <v>0</v>
      </c>
      <c r="I175" s="444">
        <f>SUM(ENERO:DICIEMBRE!I175)</f>
        <v>0</v>
      </c>
      <c r="J175" s="444">
        <f>SUM(ENERO:DICIEMBRE!J175)</f>
        <v>0</v>
      </c>
      <c r="K175" s="444">
        <f>SUM(ENERO:DICIEMBRE!K175)</f>
        <v>0</v>
      </c>
      <c r="L175" s="444">
        <f>SUM(ENERO:DICIEMBRE!L175)</f>
        <v>0</v>
      </c>
      <c r="M175" s="444">
        <f>SUM(ENERO:DICIEMBRE!M175)</f>
        <v>0</v>
      </c>
      <c r="N175" s="444">
        <f>SUM(ENERO:DICIEMBRE!N175)</f>
        <v>0</v>
      </c>
      <c r="O175" s="444">
        <f>SUM(ENERO:DICIEMBRE!O175)</f>
        <v>0</v>
      </c>
      <c r="P175" s="444">
        <f>SUM(ENERO:DICIEMBRE!P175)</f>
        <v>0</v>
      </c>
      <c r="Q175" s="444">
        <f>SUM(ENERO:DICIEMBRE!Q175)</f>
        <v>0</v>
      </c>
      <c r="R175" s="444">
        <f>SUM(ENERO:DICIEMBRE!R175)</f>
        <v>0</v>
      </c>
      <c r="S175" s="444">
        <f>SUM(ENERO:DICIEMBRE!S175)</f>
        <v>0</v>
      </c>
      <c r="T175" s="444">
        <f>SUM(ENERO:DICIEMBRE!T175)</f>
        <v>0</v>
      </c>
      <c r="U175" s="444">
        <f>SUM(ENERO:DICIEMBRE!U175)</f>
        <v>0</v>
      </c>
      <c r="V175" s="444">
        <f>SUM(ENERO:DICIEMBRE!V175)</f>
        <v>0</v>
      </c>
      <c r="W175" s="444">
        <f>SUM(ENERO:DICIEMBRE!W175)</f>
        <v>0</v>
      </c>
      <c r="X175" s="444">
        <f>SUM(ENERO:DICIEMBRE!X175)</f>
        <v>0</v>
      </c>
      <c r="Y175" s="444">
        <f>SUM(ENERO:DICIEMBRE!Y175)</f>
        <v>0</v>
      </c>
      <c r="Z175" s="444">
        <f>SUM(ENERO:DICIEMBRE!Z175)</f>
        <v>0</v>
      </c>
      <c r="AA175" s="444">
        <f>SUM(ENERO:DICIEMBRE!AA175)</f>
        <v>0</v>
      </c>
      <c r="AB175" s="444">
        <f>SUM(ENERO:DICIEMBRE!AB175)</f>
        <v>0</v>
      </c>
      <c r="AC175" s="444">
        <f>SUM(ENERO:DICIEMBRE!AC175)</f>
        <v>0</v>
      </c>
      <c r="AD175" s="444">
        <f>SUM(ENERO:DICIEMBRE!AD175)</f>
        <v>0</v>
      </c>
      <c r="AE175" s="444">
        <f>SUM(ENERO:DICIEMBRE!AE175)</f>
        <v>0</v>
      </c>
      <c r="AF175" s="444">
        <f>SUM(ENERO:DICIEMBRE!AF175)</f>
        <v>0</v>
      </c>
      <c r="AG175" s="444">
        <f>SUM(ENERO:DICIEMBRE!AG175)</f>
        <v>0</v>
      </c>
      <c r="AH175" s="444">
        <f>SUM(ENERO:DICIEMBRE!AH175)</f>
        <v>0</v>
      </c>
      <c r="AI175" s="444">
        <f>SUM(ENERO:DICIEMBRE!AI175)</f>
        <v>0</v>
      </c>
      <c r="AJ175" s="444">
        <f>SUM(ENERO:DICIEMBRE!AJ175)</f>
        <v>0</v>
      </c>
      <c r="AK175" s="444">
        <f>SUM(ENERO:DICIEMBRE!AK175)</f>
        <v>0</v>
      </c>
      <c r="AL175" s="444">
        <f>SUM(ENERO:DICIEMBRE!AL175)</f>
        <v>0</v>
      </c>
      <c r="AM175" s="444">
        <f>SUM(ENERO:DICIEMBRE!AM175)</f>
        <v>0</v>
      </c>
      <c r="AN175" s="444">
        <f>SUM(ENERO:DICIEMBRE!AN175)</f>
        <v>0</v>
      </c>
      <c r="AO175" s="444">
        <f>SUM(ENERO:DICIEMBRE!AO175)</f>
        <v>0</v>
      </c>
      <c r="AP175" s="444">
        <f>SUM(ENERO:DICIEMBRE!AP175)</f>
        <v>0</v>
      </c>
      <c r="AQ175" s="444">
        <f>SUM(ENERO:DICIEMBRE!AQ175)</f>
        <v>0</v>
      </c>
      <c r="AR175" s="444">
        <f>SUM(ENERO:DICIEMBRE!AR175)</f>
        <v>0</v>
      </c>
      <c r="AS175" s="444">
        <f>SUM(ENERO:DICIEMBRE!AS175)</f>
        <v>0</v>
      </c>
      <c r="AT175" s="311" t="str">
        <f t="shared" si="29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30"/>
        <v/>
      </c>
      <c r="CB175" s="31"/>
      <c r="CC175" s="31"/>
      <c r="CD175" s="31"/>
      <c r="CE175" s="31"/>
      <c r="CF175" s="31"/>
      <c r="CG175" s="32">
        <f t="shared" si="31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</row>
    <row r="176" spans="1:98" ht="15.6" customHeight="1" x14ac:dyDescent="0.2">
      <c r="A176" s="323" t="s">
        <v>179</v>
      </c>
      <c r="B176" s="324">
        <f t="shared" si="26"/>
        <v>0</v>
      </c>
      <c r="C176" s="325">
        <f t="shared" si="27"/>
        <v>0</v>
      </c>
      <c r="D176" s="326">
        <f>SUM(F176+H176+J176+L176+N176+P176+R176+T176+V176+X176+Z176+AB176+AD176+AF176+AH176+AJ176+AL176+AN176+AP176)</f>
        <v>0</v>
      </c>
      <c r="E176" s="444">
        <f>SUM(ENERO:DICIEMBRE!E176)</f>
        <v>0</v>
      </c>
      <c r="F176" s="444">
        <f>SUM(ENERO:DICIEMBRE!F176)</f>
        <v>0</v>
      </c>
      <c r="G176" s="444">
        <f>SUM(ENERO:DICIEMBRE!G176)</f>
        <v>0</v>
      </c>
      <c r="H176" s="444">
        <f>SUM(ENERO:DICIEMBRE!H176)</f>
        <v>0</v>
      </c>
      <c r="I176" s="444">
        <f>SUM(ENERO:DICIEMBRE!I176)</f>
        <v>0</v>
      </c>
      <c r="J176" s="444">
        <f>SUM(ENERO:DICIEMBRE!J176)</f>
        <v>0</v>
      </c>
      <c r="K176" s="444">
        <f>SUM(ENERO:DICIEMBRE!K176)</f>
        <v>0</v>
      </c>
      <c r="L176" s="444">
        <f>SUM(ENERO:DICIEMBRE!L176)</f>
        <v>0</v>
      </c>
      <c r="M176" s="444">
        <f>SUM(ENERO:DICIEMBRE!M176)</f>
        <v>0</v>
      </c>
      <c r="N176" s="444">
        <f>SUM(ENERO:DICIEMBRE!N176)</f>
        <v>0</v>
      </c>
      <c r="O176" s="444">
        <f>SUM(ENERO:DICIEMBRE!O176)</f>
        <v>0</v>
      </c>
      <c r="P176" s="444">
        <f>SUM(ENERO:DICIEMBRE!P176)</f>
        <v>0</v>
      </c>
      <c r="Q176" s="444">
        <f>SUM(ENERO:DICIEMBRE!Q176)</f>
        <v>0</v>
      </c>
      <c r="R176" s="444">
        <f>SUM(ENERO:DICIEMBRE!R176)</f>
        <v>0</v>
      </c>
      <c r="S176" s="444">
        <f>SUM(ENERO:DICIEMBRE!S176)</f>
        <v>0</v>
      </c>
      <c r="T176" s="444">
        <f>SUM(ENERO:DICIEMBRE!T176)</f>
        <v>0</v>
      </c>
      <c r="U176" s="444">
        <f>SUM(ENERO:DICIEMBRE!U176)</f>
        <v>0</v>
      </c>
      <c r="V176" s="444">
        <f>SUM(ENERO:DICIEMBRE!V176)</f>
        <v>0</v>
      </c>
      <c r="W176" s="444">
        <f>SUM(ENERO:DICIEMBRE!W176)</f>
        <v>0</v>
      </c>
      <c r="X176" s="444">
        <f>SUM(ENERO:DICIEMBRE!X176)</f>
        <v>0</v>
      </c>
      <c r="Y176" s="444">
        <f>SUM(ENERO:DICIEMBRE!Y176)</f>
        <v>0</v>
      </c>
      <c r="Z176" s="444">
        <f>SUM(ENERO:DICIEMBRE!Z176)</f>
        <v>0</v>
      </c>
      <c r="AA176" s="444">
        <f>SUM(ENERO:DICIEMBRE!AA176)</f>
        <v>0</v>
      </c>
      <c r="AB176" s="444">
        <f>SUM(ENERO:DICIEMBRE!AB176)</f>
        <v>0</v>
      </c>
      <c r="AC176" s="444">
        <f>SUM(ENERO:DICIEMBRE!AC176)</f>
        <v>0</v>
      </c>
      <c r="AD176" s="444">
        <f>SUM(ENERO:DICIEMBRE!AD176)</f>
        <v>0</v>
      </c>
      <c r="AE176" s="444">
        <f>SUM(ENERO:DICIEMBRE!AE176)</f>
        <v>0</v>
      </c>
      <c r="AF176" s="444">
        <f>SUM(ENERO:DICIEMBRE!AF176)</f>
        <v>0</v>
      </c>
      <c r="AG176" s="444">
        <f>SUM(ENERO:DICIEMBRE!AG176)</f>
        <v>0</v>
      </c>
      <c r="AH176" s="444">
        <f>SUM(ENERO:DICIEMBRE!AH176)</f>
        <v>0</v>
      </c>
      <c r="AI176" s="444">
        <f>SUM(ENERO:DICIEMBRE!AI176)</f>
        <v>0</v>
      </c>
      <c r="AJ176" s="444">
        <f>SUM(ENERO:DICIEMBRE!AJ176)</f>
        <v>0</v>
      </c>
      <c r="AK176" s="444">
        <f>SUM(ENERO:DICIEMBRE!AK176)</f>
        <v>0</v>
      </c>
      <c r="AL176" s="444">
        <f>SUM(ENERO:DICIEMBRE!AL176)</f>
        <v>0</v>
      </c>
      <c r="AM176" s="444">
        <f>SUM(ENERO:DICIEMBRE!AM176)</f>
        <v>0</v>
      </c>
      <c r="AN176" s="444">
        <f>SUM(ENERO:DICIEMBRE!AN176)</f>
        <v>0</v>
      </c>
      <c r="AO176" s="444">
        <f>SUM(ENERO:DICIEMBRE!AO176)</f>
        <v>0</v>
      </c>
      <c r="AP176" s="444">
        <f>SUM(ENERO:DICIEMBRE!AP176)</f>
        <v>0</v>
      </c>
      <c r="AQ176" s="444">
        <f>SUM(ENERO:DICIEMBRE!AQ176)</f>
        <v>0</v>
      </c>
      <c r="AR176" s="444">
        <f>SUM(ENERO:DICIEMBRE!AR176)</f>
        <v>0</v>
      </c>
      <c r="AS176" s="444">
        <f>SUM(ENERO:DICIEMBRE!AS176)</f>
        <v>0</v>
      </c>
      <c r="AT176" s="311" t="str">
        <f t="shared" si="29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30"/>
        <v/>
      </c>
      <c r="CB176" s="31"/>
      <c r="CC176" s="31"/>
      <c r="CD176" s="31"/>
      <c r="CE176" s="31"/>
      <c r="CF176" s="31"/>
      <c r="CG176" s="32">
        <f t="shared" si="31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</row>
    <row r="177" spans="1:98" ht="15.6" customHeight="1" x14ac:dyDescent="0.2">
      <c r="A177" s="323" t="s">
        <v>180</v>
      </c>
      <c r="B177" s="324">
        <f t="shared" ref="B177:B187" si="32">SUM(C177+D177)</f>
        <v>0</v>
      </c>
      <c r="C177" s="325">
        <f t="shared" si="27"/>
        <v>0</v>
      </c>
      <c r="D177" s="326">
        <f>SUM(F177+H177+J177+L177+N177+P177+R177+T177+V177+X177+Z177+AB177+AD177+AF177+AH177+AJ177+AL177+AN177+AP177)</f>
        <v>0</v>
      </c>
      <c r="E177" s="444">
        <f>SUM(ENERO:DICIEMBRE!E177)</f>
        <v>0</v>
      </c>
      <c r="F177" s="444">
        <f>SUM(ENERO:DICIEMBRE!F177)</f>
        <v>0</v>
      </c>
      <c r="G177" s="444">
        <f>SUM(ENERO:DICIEMBRE!G177)</f>
        <v>0</v>
      </c>
      <c r="H177" s="444">
        <f>SUM(ENERO:DICIEMBRE!H177)</f>
        <v>0</v>
      </c>
      <c r="I177" s="444">
        <f>SUM(ENERO:DICIEMBRE!I177)</f>
        <v>0</v>
      </c>
      <c r="J177" s="444">
        <f>SUM(ENERO:DICIEMBRE!J177)</f>
        <v>0</v>
      </c>
      <c r="K177" s="444">
        <f>SUM(ENERO:DICIEMBRE!K177)</f>
        <v>0</v>
      </c>
      <c r="L177" s="444">
        <f>SUM(ENERO:DICIEMBRE!L177)</f>
        <v>0</v>
      </c>
      <c r="M177" s="444">
        <f>SUM(ENERO:DICIEMBRE!M177)</f>
        <v>0</v>
      </c>
      <c r="N177" s="444">
        <f>SUM(ENERO:DICIEMBRE!N177)</f>
        <v>0</v>
      </c>
      <c r="O177" s="444">
        <f>SUM(ENERO:DICIEMBRE!O177)</f>
        <v>0</v>
      </c>
      <c r="P177" s="444">
        <f>SUM(ENERO:DICIEMBRE!P177)</f>
        <v>0</v>
      </c>
      <c r="Q177" s="444">
        <f>SUM(ENERO:DICIEMBRE!Q177)</f>
        <v>0</v>
      </c>
      <c r="R177" s="444">
        <f>SUM(ENERO:DICIEMBRE!R177)</f>
        <v>0</v>
      </c>
      <c r="S177" s="444">
        <f>SUM(ENERO:DICIEMBRE!S177)</f>
        <v>0</v>
      </c>
      <c r="T177" s="444">
        <f>SUM(ENERO:DICIEMBRE!T177)</f>
        <v>0</v>
      </c>
      <c r="U177" s="444">
        <f>SUM(ENERO:DICIEMBRE!U177)</f>
        <v>0</v>
      </c>
      <c r="V177" s="444">
        <f>SUM(ENERO:DICIEMBRE!V177)</f>
        <v>0</v>
      </c>
      <c r="W177" s="444">
        <f>SUM(ENERO:DICIEMBRE!W177)</f>
        <v>0</v>
      </c>
      <c r="X177" s="444">
        <f>SUM(ENERO:DICIEMBRE!X177)</f>
        <v>0</v>
      </c>
      <c r="Y177" s="444">
        <f>SUM(ENERO:DICIEMBRE!Y177)</f>
        <v>0</v>
      </c>
      <c r="Z177" s="444">
        <f>SUM(ENERO:DICIEMBRE!Z177)</f>
        <v>0</v>
      </c>
      <c r="AA177" s="444">
        <f>SUM(ENERO:DICIEMBRE!AA177)</f>
        <v>0</v>
      </c>
      <c r="AB177" s="444">
        <f>SUM(ENERO:DICIEMBRE!AB177)</f>
        <v>0</v>
      </c>
      <c r="AC177" s="444">
        <f>SUM(ENERO:DICIEMBRE!AC177)</f>
        <v>0</v>
      </c>
      <c r="AD177" s="444">
        <f>SUM(ENERO:DICIEMBRE!AD177)</f>
        <v>0</v>
      </c>
      <c r="AE177" s="444">
        <f>SUM(ENERO:DICIEMBRE!AE177)</f>
        <v>0</v>
      </c>
      <c r="AF177" s="444">
        <f>SUM(ENERO:DICIEMBRE!AF177)</f>
        <v>0</v>
      </c>
      <c r="AG177" s="444">
        <f>SUM(ENERO:DICIEMBRE!AG177)</f>
        <v>0</v>
      </c>
      <c r="AH177" s="444">
        <f>SUM(ENERO:DICIEMBRE!AH177)</f>
        <v>0</v>
      </c>
      <c r="AI177" s="444">
        <f>SUM(ENERO:DICIEMBRE!AI177)</f>
        <v>0</v>
      </c>
      <c r="AJ177" s="444">
        <f>SUM(ENERO:DICIEMBRE!AJ177)</f>
        <v>0</v>
      </c>
      <c r="AK177" s="444">
        <f>SUM(ENERO:DICIEMBRE!AK177)</f>
        <v>0</v>
      </c>
      <c r="AL177" s="444">
        <f>SUM(ENERO:DICIEMBRE!AL177)</f>
        <v>0</v>
      </c>
      <c r="AM177" s="444">
        <f>SUM(ENERO:DICIEMBRE!AM177)</f>
        <v>0</v>
      </c>
      <c r="AN177" s="444">
        <f>SUM(ENERO:DICIEMBRE!AN177)</f>
        <v>0</v>
      </c>
      <c r="AO177" s="444">
        <f>SUM(ENERO:DICIEMBRE!AO177)</f>
        <v>0</v>
      </c>
      <c r="AP177" s="444">
        <f>SUM(ENERO:DICIEMBRE!AP177)</f>
        <v>0</v>
      </c>
      <c r="AQ177" s="444">
        <f>SUM(ENERO:DICIEMBRE!AQ177)</f>
        <v>0</v>
      </c>
      <c r="AR177" s="444">
        <f>SUM(ENERO:DICIEMBRE!AR177)</f>
        <v>0</v>
      </c>
      <c r="AS177" s="444">
        <f>SUM(ENERO:DICIEMBRE!AS177)</f>
        <v>0</v>
      </c>
      <c r="AT177" s="311" t="str">
        <f t="shared" si="29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30"/>
        <v/>
      </c>
      <c r="CB177" s="31"/>
      <c r="CC177" s="31"/>
      <c r="CD177" s="31"/>
      <c r="CE177" s="31"/>
      <c r="CF177" s="31"/>
      <c r="CG177" s="32">
        <f t="shared" si="31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</row>
    <row r="178" spans="1:98" ht="15.6" customHeight="1" x14ac:dyDescent="0.2">
      <c r="A178" s="323" t="s">
        <v>59</v>
      </c>
      <c r="B178" s="324">
        <f t="shared" si="32"/>
        <v>2</v>
      </c>
      <c r="C178" s="325">
        <f t="shared" si="27"/>
        <v>1</v>
      </c>
      <c r="D178" s="326">
        <f t="shared" si="28"/>
        <v>1</v>
      </c>
      <c r="E178" s="444">
        <f>SUM(ENERO:DICIEMBRE!E178)</f>
        <v>0</v>
      </c>
      <c r="F178" s="444">
        <f>SUM(ENERO:DICIEMBRE!F178)</f>
        <v>0</v>
      </c>
      <c r="G178" s="444">
        <f>SUM(ENERO:DICIEMBRE!G178)</f>
        <v>0</v>
      </c>
      <c r="H178" s="444">
        <f>SUM(ENERO:DICIEMBRE!H178)</f>
        <v>0</v>
      </c>
      <c r="I178" s="444">
        <f>SUM(ENERO:DICIEMBRE!I178)</f>
        <v>0</v>
      </c>
      <c r="J178" s="444">
        <f>SUM(ENERO:DICIEMBRE!J178)</f>
        <v>0</v>
      </c>
      <c r="K178" s="444">
        <f>SUM(ENERO:DICIEMBRE!K178)</f>
        <v>0</v>
      </c>
      <c r="L178" s="444">
        <f>SUM(ENERO:DICIEMBRE!L178)</f>
        <v>0</v>
      </c>
      <c r="M178" s="444">
        <f>SUM(ENERO:DICIEMBRE!M178)</f>
        <v>0</v>
      </c>
      <c r="N178" s="444">
        <f>SUM(ENERO:DICIEMBRE!N178)</f>
        <v>0</v>
      </c>
      <c r="O178" s="444">
        <f>SUM(ENERO:DICIEMBRE!O178)</f>
        <v>0</v>
      </c>
      <c r="P178" s="444">
        <f>SUM(ENERO:DICIEMBRE!P178)</f>
        <v>0</v>
      </c>
      <c r="Q178" s="444">
        <f>SUM(ENERO:DICIEMBRE!Q178)</f>
        <v>0</v>
      </c>
      <c r="R178" s="444">
        <f>SUM(ENERO:DICIEMBRE!R178)</f>
        <v>0</v>
      </c>
      <c r="S178" s="444">
        <f>SUM(ENERO:DICIEMBRE!S178)</f>
        <v>0</v>
      </c>
      <c r="T178" s="444">
        <f>SUM(ENERO:DICIEMBRE!T178)</f>
        <v>0</v>
      </c>
      <c r="U178" s="444">
        <f>SUM(ENERO:DICIEMBRE!U178)</f>
        <v>0</v>
      </c>
      <c r="V178" s="444">
        <f>SUM(ENERO:DICIEMBRE!V178)</f>
        <v>0</v>
      </c>
      <c r="W178" s="444">
        <f>SUM(ENERO:DICIEMBRE!W178)</f>
        <v>0</v>
      </c>
      <c r="X178" s="444">
        <f>SUM(ENERO:DICIEMBRE!X178)</f>
        <v>0</v>
      </c>
      <c r="Y178" s="444">
        <f>SUM(ENERO:DICIEMBRE!Y178)</f>
        <v>0</v>
      </c>
      <c r="Z178" s="444">
        <f>SUM(ENERO:DICIEMBRE!Z178)</f>
        <v>0</v>
      </c>
      <c r="AA178" s="444">
        <f>SUM(ENERO:DICIEMBRE!AA178)</f>
        <v>0</v>
      </c>
      <c r="AB178" s="444">
        <f>SUM(ENERO:DICIEMBRE!AB178)</f>
        <v>0</v>
      </c>
      <c r="AC178" s="444">
        <f>SUM(ENERO:DICIEMBRE!AC178)</f>
        <v>0</v>
      </c>
      <c r="AD178" s="444">
        <f>SUM(ENERO:DICIEMBRE!AD178)</f>
        <v>0</v>
      </c>
      <c r="AE178" s="444">
        <f>SUM(ENERO:DICIEMBRE!AE178)</f>
        <v>0</v>
      </c>
      <c r="AF178" s="444">
        <f>SUM(ENERO:DICIEMBRE!AF178)</f>
        <v>0</v>
      </c>
      <c r="AG178" s="444">
        <f>SUM(ENERO:DICIEMBRE!AG178)</f>
        <v>0</v>
      </c>
      <c r="AH178" s="444">
        <f>SUM(ENERO:DICIEMBRE!AH178)</f>
        <v>0</v>
      </c>
      <c r="AI178" s="444">
        <f>SUM(ENERO:DICIEMBRE!AI178)</f>
        <v>0</v>
      </c>
      <c r="AJ178" s="444">
        <f>SUM(ENERO:DICIEMBRE!AJ178)</f>
        <v>0</v>
      </c>
      <c r="AK178" s="444">
        <f>SUM(ENERO:DICIEMBRE!AK178)</f>
        <v>0</v>
      </c>
      <c r="AL178" s="444">
        <f>SUM(ENERO:DICIEMBRE!AL178)</f>
        <v>1</v>
      </c>
      <c r="AM178" s="444">
        <f>SUM(ENERO:DICIEMBRE!AM178)</f>
        <v>0</v>
      </c>
      <c r="AN178" s="444">
        <f>SUM(ENERO:DICIEMBRE!AN178)</f>
        <v>0</v>
      </c>
      <c r="AO178" s="444">
        <f>SUM(ENERO:DICIEMBRE!AO178)</f>
        <v>1</v>
      </c>
      <c r="AP178" s="444">
        <f>SUM(ENERO:DICIEMBRE!AP178)</f>
        <v>0</v>
      </c>
      <c r="AQ178" s="444">
        <f>SUM(ENERO:DICIEMBRE!AQ178)</f>
        <v>1</v>
      </c>
      <c r="AR178" s="444">
        <f>SUM(ENERO:DICIEMBRE!AR178)</f>
        <v>1</v>
      </c>
      <c r="AS178" s="444">
        <f>SUM(ENERO:DICIEMBRE!AS178)</f>
        <v>0</v>
      </c>
      <c r="AT178" s="311" t="str">
        <f t="shared" si="29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30"/>
        <v/>
      </c>
      <c r="CB178" s="31"/>
      <c r="CC178" s="31"/>
      <c r="CD178" s="31"/>
      <c r="CE178" s="31"/>
      <c r="CF178" s="31"/>
      <c r="CG178" s="32">
        <f t="shared" si="31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</row>
    <row r="179" spans="1:98" ht="15.6" customHeight="1" x14ac:dyDescent="0.2">
      <c r="A179" s="323" t="s">
        <v>181</v>
      </c>
      <c r="B179" s="324">
        <f t="shared" si="32"/>
        <v>0</v>
      </c>
      <c r="C179" s="325">
        <f t="shared" si="27"/>
        <v>0</v>
      </c>
      <c r="D179" s="326">
        <f t="shared" si="28"/>
        <v>0</v>
      </c>
      <c r="E179" s="444">
        <f>SUM(ENERO:DICIEMBRE!E179)</f>
        <v>0</v>
      </c>
      <c r="F179" s="444">
        <f>SUM(ENERO:DICIEMBRE!F179)</f>
        <v>0</v>
      </c>
      <c r="G179" s="444">
        <f>SUM(ENERO:DICIEMBRE!G179)</f>
        <v>0</v>
      </c>
      <c r="H179" s="444">
        <f>SUM(ENERO:DICIEMBRE!H179)</f>
        <v>0</v>
      </c>
      <c r="I179" s="444">
        <f>SUM(ENERO:DICIEMBRE!I179)</f>
        <v>0</v>
      </c>
      <c r="J179" s="444">
        <f>SUM(ENERO:DICIEMBRE!J179)</f>
        <v>0</v>
      </c>
      <c r="K179" s="444">
        <f>SUM(ENERO:DICIEMBRE!K179)</f>
        <v>0</v>
      </c>
      <c r="L179" s="444">
        <f>SUM(ENERO:DICIEMBRE!L179)</f>
        <v>0</v>
      </c>
      <c r="M179" s="444">
        <f>SUM(ENERO:DICIEMBRE!M179)</f>
        <v>0</v>
      </c>
      <c r="N179" s="444">
        <f>SUM(ENERO:DICIEMBRE!N179)</f>
        <v>0</v>
      </c>
      <c r="O179" s="444">
        <f>SUM(ENERO:DICIEMBRE!O179)</f>
        <v>0</v>
      </c>
      <c r="P179" s="444">
        <f>SUM(ENERO:DICIEMBRE!P179)</f>
        <v>0</v>
      </c>
      <c r="Q179" s="444">
        <f>SUM(ENERO:DICIEMBRE!Q179)</f>
        <v>0</v>
      </c>
      <c r="R179" s="444">
        <f>SUM(ENERO:DICIEMBRE!R179)</f>
        <v>0</v>
      </c>
      <c r="S179" s="444">
        <f>SUM(ENERO:DICIEMBRE!S179)</f>
        <v>0</v>
      </c>
      <c r="T179" s="444">
        <f>SUM(ENERO:DICIEMBRE!T179)</f>
        <v>0</v>
      </c>
      <c r="U179" s="444">
        <f>SUM(ENERO:DICIEMBRE!U179)</f>
        <v>0</v>
      </c>
      <c r="V179" s="444">
        <f>SUM(ENERO:DICIEMBRE!V179)</f>
        <v>0</v>
      </c>
      <c r="W179" s="444">
        <f>SUM(ENERO:DICIEMBRE!W179)</f>
        <v>0</v>
      </c>
      <c r="X179" s="444">
        <f>SUM(ENERO:DICIEMBRE!X179)</f>
        <v>0</v>
      </c>
      <c r="Y179" s="444">
        <f>SUM(ENERO:DICIEMBRE!Y179)</f>
        <v>0</v>
      </c>
      <c r="Z179" s="444">
        <f>SUM(ENERO:DICIEMBRE!Z179)</f>
        <v>0</v>
      </c>
      <c r="AA179" s="444">
        <f>SUM(ENERO:DICIEMBRE!AA179)</f>
        <v>0</v>
      </c>
      <c r="AB179" s="444">
        <f>SUM(ENERO:DICIEMBRE!AB179)</f>
        <v>0</v>
      </c>
      <c r="AC179" s="444">
        <f>SUM(ENERO:DICIEMBRE!AC179)</f>
        <v>0</v>
      </c>
      <c r="AD179" s="444">
        <f>SUM(ENERO:DICIEMBRE!AD179)</f>
        <v>0</v>
      </c>
      <c r="AE179" s="444">
        <f>SUM(ENERO:DICIEMBRE!AE179)</f>
        <v>0</v>
      </c>
      <c r="AF179" s="444">
        <f>SUM(ENERO:DICIEMBRE!AF179)</f>
        <v>0</v>
      </c>
      <c r="AG179" s="444">
        <f>SUM(ENERO:DICIEMBRE!AG179)</f>
        <v>0</v>
      </c>
      <c r="AH179" s="444">
        <f>SUM(ENERO:DICIEMBRE!AH179)</f>
        <v>0</v>
      </c>
      <c r="AI179" s="444">
        <f>SUM(ENERO:DICIEMBRE!AI179)</f>
        <v>0</v>
      </c>
      <c r="AJ179" s="444">
        <f>SUM(ENERO:DICIEMBRE!AJ179)</f>
        <v>0</v>
      </c>
      <c r="AK179" s="444">
        <f>SUM(ENERO:DICIEMBRE!AK179)</f>
        <v>0</v>
      </c>
      <c r="AL179" s="444">
        <f>SUM(ENERO:DICIEMBRE!AL179)</f>
        <v>0</v>
      </c>
      <c r="AM179" s="444">
        <f>SUM(ENERO:DICIEMBRE!AM179)</f>
        <v>0</v>
      </c>
      <c r="AN179" s="444">
        <f>SUM(ENERO:DICIEMBRE!AN179)</f>
        <v>0</v>
      </c>
      <c r="AO179" s="444">
        <f>SUM(ENERO:DICIEMBRE!AO179)</f>
        <v>0</v>
      </c>
      <c r="AP179" s="444">
        <f>SUM(ENERO:DICIEMBRE!AP179)</f>
        <v>0</v>
      </c>
      <c r="AQ179" s="444">
        <f>SUM(ENERO:DICIEMBRE!AQ179)</f>
        <v>0</v>
      </c>
      <c r="AR179" s="444">
        <f>SUM(ENERO:DICIEMBRE!AR179)</f>
        <v>0</v>
      </c>
      <c r="AS179" s="444">
        <f>SUM(ENERO:DICIEMBRE!AS179)</f>
        <v>0</v>
      </c>
      <c r="AT179" s="311" t="str">
        <f t="shared" si="29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30"/>
        <v/>
      </c>
      <c r="CB179" s="31"/>
      <c r="CC179" s="31"/>
      <c r="CD179" s="31"/>
      <c r="CE179" s="31"/>
      <c r="CF179" s="31"/>
      <c r="CG179" s="32">
        <f t="shared" si="31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</row>
    <row r="180" spans="1:98" ht="15.6" customHeight="1" x14ac:dyDescent="0.2">
      <c r="A180" s="323" t="s">
        <v>182</v>
      </c>
      <c r="B180" s="324">
        <f t="shared" si="32"/>
        <v>0</v>
      </c>
      <c r="C180" s="325">
        <f t="shared" si="27"/>
        <v>0</v>
      </c>
      <c r="D180" s="326">
        <f t="shared" si="28"/>
        <v>0</v>
      </c>
      <c r="E180" s="444">
        <f>SUM(ENERO:DICIEMBRE!E180)</f>
        <v>0</v>
      </c>
      <c r="F180" s="444">
        <f>SUM(ENERO:DICIEMBRE!F180)</f>
        <v>0</v>
      </c>
      <c r="G180" s="444">
        <f>SUM(ENERO:DICIEMBRE!G180)</f>
        <v>0</v>
      </c>
      <c r="H180" s="444">
        <f>SUM(ENERO:DICIEMBRE!H180)</f>
        <v>0</v>
      </c>
      <c r="I180" s="444">
        <f>SUM(ENERO:DICIEMBRE!I180)</f>
        <v>0</v>
      </c>
      <c r="J180" s="444">
        <f>SUM(ENERO:DICIEMBRE!J180)</f>
        <v>0</v>
      </c>
      <c r="K180" s="444">
        <f>SUM(ENERO:DICIEMBRE!K180)</f>
        <v>0</v>
      </c>
      <c r="L180" s="444">
        <f>SUM(ENERO:DICIEMBRE!L180)</f>
        <v>0</v>
      </c>
      <c r="M180" s="444">
        <f>SUM(ENERO:DICIEMBRE!M180)</f>
        <v>0</v>
      </c>
      <c r="N180" s="444">
        <f>SUM(ENERO:DICIEMBRE!N180)</f>
        <v>0</v>
      </c>
      <c r="O180" s="444">
        <f>SUM(ENERO:DICIEMBRE!O180)</f>
        <v>0</v>
      </c>
      <c r="P180" s="444">
        <f>SUM(ENERO:DICIEMBRE!P180)</f>
        <v>0</v>
      </c>
      <c r="Q180" s="444">
        <f>SUM(ENERO:DICIEMBRE!Q180)</f>
        <v>0</v>
      </c>
      <c r="R180" s="444">
        <f>SUM(ENERO:DICIEMBRE!R180)</f>
        <v>0</v>
      </c>
      <c r="S180" s="444">
        <f>SUM(ENERO:DICIEMBRE!S180)</f>
        <v>0</v>
      </c>
      <c r="T180" s="444">
        <f>SUM(ENERO:DICIEMBRE!T180)</f>
        <v>0</v>
      </c>
      <c r="U180" s="444">
        <f>SUM(ENERO:DICIEMBRE!U180)</f>
        <v>0</v>
      </c>
      <c r="V180" s="444">
        <f>SUM(ENERO:DICIEMBRE!V180)</f>
        <v>0</v>
      </c>
      <c r="W180" s="444">
        <f>SUM(ENERO:DICIEMBRE!W180)</f>
        <v>0</v>
      </c>
      <c r="X180" s="444">
        <f>SUM(ENERO:DICIEMBRE!X180)</f>
        <v>0</v>
      </c>
      <c r="Y180" s="444">
        <f>SUM(ENERO:DICIEMBRE!Y180)</f>
        <v>0</v>
      </c>
      <c r="Z180" s="444">
        <f>SUM(ENERO:DICIEMBRE!Z180)</f>
        <v>0</v>
      </c>
      <c r="AA180" s="444">
        <f>SUM(ENERO:DICIEMBRE!AA180)</f>
        <v>0</v>
      </c>
      <c r="AB180" s="444">
        <f>SUM(ENERO:DICIEMBRE!AB180)</f>
        <v>0</v>
      </c>
      <c r="AC180" s="444">
        <f>SUM(ENERO:DICIEMBRE!AC180)</f>
        <v>0</v>
      </c>
      <c r="AD180" s="444">
        <f>SUM(ENERO:DICIEMBRE!AD180)</f>
        <v>0</v>
      </c>
      <c r="AE180" s="444">
        <f>SUM(ENERO:DICIEMBRE!AE180)</f>
        <v>0</v>
      </c>
      <c r="AF180" s="444">
        <f>SUM(ENERO:DICIEMBRE!AF180)</f>
        <v>0</v>
      </c>
      <c r="AG180" s="444">
        <f>SUM(ENERO:DICIEMBRE!AG180)</f>
        <v>0</v>
      </c>
      <c r="AH180" s="444">
        <f>SUM(ENERO:DICIEMBRE!AH180)</f>
        <v>0</v>
      </c>
      <c r="AI180" s="444">
        <f>SUM(ENERO:DICIEMBRE!AI180)</f>
        <v>0</v>
      </c>
      <c r="AJ180" s="444">
        <f>SUM(ENERO:DICIEMBRE!AJ180)</f>
        <v>0</v>
      </c>
      <c r="AK180" s="444">
        <f>SUM(ENERO:DICIEMBRE!AK180)</f>
        <v>0</v>
      </c>
      <c r="AL180" s="444">
        <f>SUM(ENERO:DICIEMBRE!AL180)</f>
        <v>0</v>
      </c>
      <c r="AM180" s="444">
        <f>SUM(ENERO:DICIEMBRE!AM180)</f>
        <v>0</v>
      </c>
      <c r="AN180" s="444">
        <f>SUM(ENERO:DICIEMBRE!AN180)</f>
        <v>0</v>
      </c>
      <c r="AO180" s="444">
        <f>SUM(ENERO:DICIEMBRE!AO180)</f>
        <v>0</v>
      </c>
      <c r="AP180" s="444">
        <f>SUM(ENERO:DICIEMBRE!AP180)</f>
        <v>0</v>
      </c>
      <c r="AQ180" s="444">
        <f>SUM(ENERO:DICIEMBRE!AQ180)</f>
        <v>0</v>
      </c>
      <c r="AR180" s="444">
        <f>SUM(ENERO:DICIEMBRE!AR180)</f>
        <v>0</v>
      </c>
      <c r="AS180" s="444">
        <f>SUM(ENERO:DICIEMBRE!AS180)</f>
        <v>0</v>
      </c>
      <c r="AT180" s="311" t="str">
        <f t="shared" si="29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30"/>
        <v/>
      </c>
      <c r="CB180" s="31"/>
      <c r="CC180" s="31"/>
      <c r="CD180" s="31"/>
      <c r="CE180" s="31"/>
      <c r="CF180" s="31"/>
      <c r="CG180" s="32">
        <f t="shared" si="31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</row>
    <row r="181" spans="1:98" ht="18" customHeight="1" x14ac:dyDescent="0.2">
      <c r="A181" s="323" t="s">
        <v>183</v>
      </c>
      <c r="B181" s="324">
        <f t="shared" si="32"/>
        <v>1401</v>
      </c>
      <c r="C181" s="325">
        <f t="shared" ref="C181:D200" si="33">SUM(E181+G181+I181+K181+M181+O181+Q181+S181+U181+W181+Y181+AA181+AC181+AE181+AG181+AI181+AK181+AM181+AO181)</f>
        <v>534</v>
      </c>
      <c r="D181" s="326">
        <f t="shared" si="28"/>
        <v>867</v>
      </c>
      <c r="E181" s="444">
        <f>SUM(ENERO:DICIEMBRE!E181)</f>
        <v>0</v>
      </c>
      <c r="F181" s="444">
        <f>SUM(ENERO:DICIEMBRE!F181)</f>
        <v>1</v>
      </c>
      <c r="G181" s="444">
        <f>SUM(ENERO:DICIEMBRE!G181)</f>
        <v>0</v>
      </c>
      <c r="H181" s="444">
        <f>SUM(ENERO:DICIEMBRE!H181)</f>
        <v>0</v>
      </c>
      <c r="I181" s="444">
        <f>SUM(ENERO:DICIEMBRE!I181)</f>
        <v>6</v>
      </c>
      <c r="J181" s="444">
        <f>SUM(ENERO:DICIEMBRE!J181)</f>
        <v>4</v>
      </c>
      <c r="K181" s="444">
        <f>SUM(ENERO:DICIEMBRE!K181)</f>
        <v>26</v>
      </c>
      <c r="L181" s="444">
        <f>SUM(ENERO:DICIEMBRE!L181)</f>
        <v>19</v>
      </c>
      <c r="M181" s="444">
        <f>SUM(ENERO:DICIEMBRE!M181)</f>
        <v>43</v>
      </c>
      <c r="N181" s="444">
        <f>SUM(ENERO:DICIEMBRE!N181)</f>
        <v>44</v>
      </c>
      <c r="O181" s="444">
        <f>SUM(ENERO:DICIEMBRE!O181)</f>
        <v>46</v>
      </c>
      <c r="P181" s="444">
        <f>SUM(ENERO:DICIEMBRE!P181)</f>
        <v>45</v>
      </c>
      <c r="Q181" s="444">
        <f>SUM(ENERO:DICIEMBRE!Q181)</f>
        <v>27</v>
      </c>
      <c r="R181" s="444">
        <f>SUM(ENERO:DICIEMBRE!R181)</f>
        <v>11</v>
      </c>
      <c r="S181" s="444">
        <f>SUM(ENERO:DICIEMBRE!S181)</f>
        <v>24</v>
      </c>
      <c r="T181" s="444">
        <f>SUM(ENERO:DICIEMBRE!T181)</f>
        <v>19</v>
      </c>
      <c r="U181" s="444">
        <f>SUM(ENERO:DICIEMBRE!U181)</f>
        <v>19</v>
      </c>
      <c r="V181" s="444">
        <f>SUM(ENERO:DICIEMBRE!V181)</f>
        <v>33</v>
      </c>
      <c r="W181" s="444">
        <f>SUM(ENERO:DICIEMBRE!W181)</f>
        <v>26</v>
      </c>
      <c r="X181" s="444">
        <f>SUM(ENERO:DICIEMBRE!X181)</f>
        <v>37</v>
      </c>
      <c r="Y181" s="444">
        <f>SUM(ENERO:DICIEMBRE!Y181)</f>
        <v>32</v>
      </c>
      <c r="Z181" s="444">
        <f>SUM(ENERO:DICIEMBRE!Z181)</f>
        <v>39</v>
      </c>
      <c r="AA181" s="444">
        <f>SUM(ENERO:DICIEMBRE!AA181)</f>
        <v>31</v>
      </c>
      <c r="AB181" s="444">
        <f>SUM(ENERO:DICIEMBRE!AB181)</f>
        <v>61</v>
      </c>
      <c r="AC181" s="444">
        <f>SUM(ENERO:DICIEMBRE!AC181)</f>
        <v>47</v>
      </c>
      <c r="AD181" s="444">
        <f>SUM(ENERO:DICIEMBRE!AD181)</f>
        <v>79</v>
      </c>
      <c r="AE181" s="444">
        <f>SUM(ENERO:DICIEMBRE!AE181)</f>
        <v>40</v>
      </c>
      <c r="AF181" s="444">
        <f>SUM(ENERO:DICIEMBRE!AF181)</f>
        <v>114</v>
      </c>
      <c r="AG181" s="444">
        <f>SUM(ENERO:DICIEMBRE!AG181)</f>
        <v>46</v>
      </c>
      <c r="AH181" s="444">
        <f>SUM(ENERO:DICIEMBRE!AH181)</f>
        <v>68</v>
      </c>
      <c r="AI181" s="444">
        <f>SUM(ENERO:DICIEMBRE!AI181)</f>
        <v>31</v>
      </c>
      <c r="AJ181" s="444">
        <f>SUM(ENERO:DICIEMBRE!AJ181)</f>
        <v>92</v>
      </c>
      <c r="AK181" s="444">
        <f>SUM(ENERO:DICIEMBRE!AK181)</f>
        <v>28</v>
      </c>
      <c r="AL181" s="444">
        <f>SUM(ENERO:DICIEMBRE!AL181)</f>
        <v>85</v>
      </c>
      <c r="AM181" s="444">
        <f>SUM(ENERO:DICIEMBRE!AM181)</f>
        <v>26</v>
      </c>
      <c r="AN181" s="444">
        <f>SUM(ENERO:DICIEMBRE!AN181)</f>
        <v>35</v>
      </c>
      <c r="AO181" s="444">
        <f>SUM(ENERO:DICIEMBRE!AO181)</f>
        <v>36</v>
      </c>
      <c r="AP181" s="444">
        <f>SUM(ENERO:DICIEMBRE!AP181)</f>
        <v>81</v>
      </c>
      <c r="AQ181" s="444">
        <f>SUM(ENERO:DICIEMBRE!AQ181)</f>
        <v>1345</v>
      </c>
      <c r="AR181" s="444">
        <f>SUM(ENERO:DICIEMBRE!AR181)</f>
        <v>1</v>
      </c>
      <c r="AS181" s="444">
        <f>SUM(ENERO:DICIEMBRE!AS181)</f>
        <v>55</v>
      </c>
      <c r="AT181" s="311" t="str">
        <f t="shared" si="29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30"/>
        <v/>
      </c>
      <c r="CB181" s="31"/>
      <c r="CC181" s="31"/>
      <c r="CD181" s="31"/>
      <c r="CE181" s="31"/>
      <c r="CF181" s="31"/>
      <c r="CG181" s="32">
        <f t="shared" si="31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</row>
    <row r="182" spans="1:98" ht="15" customHeight="1" x14ac:dyDescent="0.2">
      <c r="A182" s="323" t="s">
        <v>184</v>
      </c>
      <c r="B182" s="324">
        <f t="shared" si="32"/>
        <v>26</v>
      </c>
      <c r="C182" s="325">
        <f t="shared" si="33"/>
        <v>19</v>
      </c>
      <c r="D182" s="326">
        <f t="shared" si="28"/>
        <v>7</v>
      </c>
      <c r="E182" s="444">
        <f>SUM(ENERO:DICIEMBRE!E182)</f>
        <v>0</v>
      </c>
      <c r="F182" s="444">
        <f>SUM(ENERO:DICIEMBRE!F182)</f>
        <v>0</v>
      </c>
      <c r="G182" s="444">
        <f>SUM(ENERO:DICIEMBRE!G182)</f>
        <v>0</v>
      </c>
      <c r="H182" s="444">
        <f>SUM(ENERO:DICIEMBRE!H182)</f>
        <v>0</v>
      </c>
      <c r="I182" s="444">
        <f>SUM(ENERO:DICIEMBRE!I182)</f>
        <v>0</v>
      </c>
      <c r="J182" s="444">
        <f>SUM(ENERO:DICIEMBRE!J182)</f>
        <v>0</v>
      </c>
      <c r="K182" s="444">
        <f>SUM(ENERO:DICIEMBRE!K182)</f>
        <v>0</v>
      </c>
      <c r="L182" s="444">
        <f>SUM(ENERO:DICIEMBRE!L182)</f>
        <v>0</v>
      </c>
      <c r="M182" s="444">
        <f>SUM(ENERO:DICIEMBRE!M182)</f>
        <v>0</v>
      </c>
      <c r="N182" s="444">
        <f>SUM(ENERO:DICIEMBRE!N182)</f>
        <v>0</v>
      </c>
      <c r="O182" s="444">
        <f>SUM(ENERO:DICIEMBRE!O182)</f>
        <v>0</v>
      </c>
      <c r="P182" s="444">
        <f>SUM(ENERO:DICIEMBRE!P182)</f>
        <v>0</v>
      </c>
      <c r="Q182" s="444">
        <f>SUM(ENERO:DICIEMBRE!Q182)</f>
        <v>0</v>
      </c>
      <c r="R182" s="444">
        <f>SUM(ENERO:DICIEMBRE!R182)</f>
        <v>0</v>
      </c>
      <c r="S182" s="444">
        <f>SUM(ENERO:DICIEMBRE!S182)</f>
        <v>0</v>
      </c>
      <c r="T182" s="444">
        <f>SUM(ENERO:DICIEMBRE!T182)</f>
        <v>0</v>
      </c>
      <c r="U182" s="444">
        <f>SUM(ENERO:DICIEMBRE!U182)</f>
        <v>1</v>
      </c>
      <c r="V182" s="444">
        <f>SUM(ENERO:DICIEMBRE!V182)</f>
        <v>0</v>
      </c>
      <c r="W182" s="444">
        <f>SUM(ENERO:DICIEMBRE!W182)</f>
        <v>0</v>
      </c>
      <c r="X182" s="444">
        <f>SUM(ENERO:DICIEMBRE!X182)</f>
        <v>0</v>
      </c>
      <c r="Y182" s="444">
        <f>SUM(ENERO:DICIEMBRE!Y182)</f>
        <v>0</v>
      </c>
      <c r="Z182" s="444">
        <f>SUM(ENERO:DICIEMBRE!Z182)</f>
        <v>0</v>
      </c>
      <c r="AA182" s="444">
        <f>SUM(ENERO:DICIEMBRE!AA182)</f>
        <v>1</v>
      </c>
      <c r="AB182" s="444">
        <f>SUM(ENERO:DICIEMBRE!AB182)</f>
        <v>1</v>
      </c>
      <c r="AC182" s="444">
        <f>SUM(ENERO:DICIEMBRE!AC182)</f>
        <v>6</v>
      </c>
      <c r="AD182" s="444">
        <f>SUM(ENERO:DICIEMBRE!AD182)</f>
        <v>0</v>
      </c>
      <c r="AE182" s="444">
        <f>SUM(ENERO:DICIEMBRE!AE182)</f>
        <v>0</v>
      </c>
      <c r="AF182" s="444">
        <f>SUM(ENERO:DICIEMBRE!AF182)</f>
        <v>1</v>
      </c>
      <c r="AG182" s="444">
        <f>SUM(ENERO:DICIEMBRE!AG182)</f>
        <v>1</v>
      </c>
      <c r="AH182" s="444">
        <f>SUM(ENERO:DICIEMBRE!AH182)</f>
        <v>4</v>
      </c>
      <c r="AI182" s="444">
        <f>SUM(ENERO:DICIEMBRE!AI182)</f>
        <v>1</v>
      </c>
      <c r="AJ182" s="444">
        <f>SUM(ENERO:DICIEMBRE!AJ182)</f>
        <v>0</v>
      </c>
      <c r="AK182" s="444">
        <f>SUM(ENERO:DICIEMBRE!AK182)</f>
        <v>1</v>
      </c>
      <c r="AL182" s="444">
        <f>SUM(ENERO:DICIEMBRE!AL182)</f>
        <v>0</v>
      </c>
      <c r="AM182" s="444">
        <f>SUM(ENERO:DICIEMBRE!AM182)</f>
        <v>3</v>
      </c>
      <c r="AN182" s="444">
        <f>SUM(ENERO:DICIEMBRE!AN182)</f>
        <v>1</v>
      </c>
      <c r="AO182" s="444">
        <f>SUM(ENERO:DICIEMBRE!AO182)</f>
        <v>5</v>
      </c>
      <c r="AP182" s="444">
        <f>SUM(ENERO:DICIEMBRE!AP182)</f>
        <v>0</v>
      </c>
      <c r="AQ182" s="444">
        <f>SUM(ENERO:DICIEMBRE!AQ182)</f>
        <v>25</v>
      </c>
      <c r="AR182" s="444">
        <f>SUM(ENERO:DICIEMBRE!AR182)</f>
        <v>0</v>
      </c>
      <c r="AS182" s="444">
        <f>SUM(ENERO:DICIEMBRE!AS182)</f>
        <v>1</v>
      </c>
      <c r="AT182" s="311" t="str">
        <f t="shared" si="29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30"/>
        <v/>
      </c>
      <c r="CB182" s="31"/>
      <c r="CC182" s="31"/>
      <c r="CD182" s="31"/>
      <c r="CE182" s="31"/>
      <c r="CF182" s="31"/>
      <c r="CG182" s="32">
        <f t="shared" si="31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</row>
    <row r="183" spans="1:98" ht="15" customHeight="1" x14ac:dyDescent="0.2">
      <c r="A183" s="323" t="s">
        <v>185</v>
      </c>
      <c r="B183" s="324">
        <f t="shared" si="32"/>
        <v>16</v>
      </c>
      <c r="C183" s="325">
        <f t="shared" si="33"/>
        <v>13</v>
      </c>
      <c r="D183" s="326">
        <f t="shared" si="28"/>
        <v>3</v>
      </c>
      <c r="E183" s="444">
        <f>SUM(ENERO:DICIEMBRE!E183)</f>
        <v>0</v>
      </c>
      <c r="F183" s="444">
        <f>SUM(ENERO:DICIEMBRE!F183)</f>
        <v>0</v>
      </c>
      <c r="G183" s="444">
        <f>SUM(ENERO:DICIEMBRE!G183)</f>
        <v>0</v>
      </c>
      <c r="H183" s="444">
        <f>SUM(ENERO:DICIEMBRE!H183)</f>
        <v>0</v>
      </c>
      <c r="I183" s="444">
        <f>SUM(ENERO:DICIEMBRE!I183)</f>
        <v>0</v>
      </c>
      <c r="J183" s="444">
        <f>SUM(ENERO:DICIEMBRE!J183)</f>
        <v>0</v>
      </c>
      <c r="K183" s="444">
        <f>SUM(ENERO:DICIEMBRE!K183)</f>
        <v>0</v>
      </c>
      <c r="L183" s="444">
        <f>SUM(ENERO:DICIEMBRE!L183)</f>
        <v>0</v>
      </c>
      <c r="M183" s="444">
        <f>SUM(ENERO:DICIEMBRE!M183)</f>
        <v>0</v>
      </c>
      <c r="N183" s="444">
        <f>SUM(ENERO:DICIEMBRE!N183)</f>
        <v>0</v>
      </c>
      <c r="O183" s="444">
        <f>SUM(ENERO:DICIEMBRE!O183)</f>
        <v>0</v>
      </c>
      <c r="P183" s="444">
        <f>SUM(ENERO:DICIEMBRE!P183)</f>
        <v>0</v>
      </c>
      <c r="Q183" s="444">
        <f>SUM(ENERO:DICIEMBRE!Q183)</f>
        <v>0</v>
      </c>
      <c r="R183" s="444">
        <f>SUM(ENERO:DICIEMBRE!R183)</f>
        <v>0</v>
      </c>
      <c r="S183" s="444">
        <f>SUM(ENERO:DICIEMBRE!S183)</f>
        <v>0</v>
      </c>
      <c r="T183" s="444">
        <f>SUM(ENERO:DICIEMBRE!T183)</f>
        <v>0</v>
      </c>
      <c r="U183" s="444">
        <f>SUM(ENERO:DICIEMBRE!U183)</f>
        <v>0</v>
      </c>
      <c r="V183" s="444">
        <f>SUM(ENERO:DICIEMBRE!V183)</f>
        <v>0</v>
      </c>
      <c r="W183" s="444">
        <f>SUM(ENERO:DICIEMBRE!W183)</f>
        <v>0</v>
      </c>
      <c r="X183" s="444">
        <f>SUM(ENERO:DICIEMBRE!X183)</f>
        <v>0</v>
      </c>
      <c r="Y183" s="444">
        <f>SUM(ENERO:DICIEMBRE!Y183)</f>
        <v>0</v>
      </c>
      <c r="Z183" s="444">
        <f>SUM(ENERO:DICIEMBRE!Z183)</f>
        <v>0</v>
      </c>
      <c r="AA183" s="444">
        <f>SUM(ENERO:DICIEMBRE!AA183)</f>
        <v>2</v>
      </c>
      <c r="AB183" s="444">
        <f>SUM(ENERO:DICIEMBRE!AB183)</f>
        <v>2</v>
      </c>
      <c r="AC183" s="444">
        <f>SUM(ENERO:DICIEMBRE!AC183)</f>
        <v>2</v>
      </c>
      <c r="AD183" s="444">
        <f>SUM(ENERO:DICIEMBRE!AD183)</f>
        <v>0</v>
      </c>
      <c r="AE183" s="444">
        <f>SUM(ENERO:DICIEMBRE!AE183)</f>
        <v>1</v>
      </c>
      <c r="AF183" s="444">
        <f>SUM(ENERO:DICIEMBRE!AF183)</f>
        <v>0</v>
      </c>
      <c r="AG183" s="444">
        <f>SUM(ENERO:DICIEMBRE!AG183)</f>
        <v>1</v>
      </c>
      <c r="AH183" s="444">
        <f>SUM(ENERO:DICIEMBRE!AH183)</f>
        <v>0</v>
      </c>
      <c r="AI183" s="444">
        <f>SUM(ENERO:DICIEMBRE!AI183)</f>
        <v>1</v>
      </c>
      <c r="AJ183" s="444">
        <f>SUM(ENERO:DICIEMBRE!AJ183)</f>
        <v>0</v>
      </c>
      <c r="AK183" s="444">
        <f>SUM(ENERO:DICIEMBRE!AK183)</f>
        <v>4</v>
      </c>
      <c r="AL183" s="444">
        <f>SUM(ENERO:DICIEMBRE!AL183)</f>
        <v>1</v>
      </c>
      <c r="AM183" s="444">
        <f>SUM(ENERO:DICIEMBRE!AM183)</f>
        <v>2</v>
      </c>
      <c r="AN183" s="444">
        <f>SUM(ENERO:DICIEMBRE!AN183)</f>
        <v>0</v>
      </c>
      <c r="AO183" s="444">
        <f>SUM(ENERO:DICIEMBRE!AO183)</f>
        <v>0</v>
      </c>
      <c r="AP183" s="444">
        <f>SUM(ENERO:DICIEMBRE!AP183)</f>
        <v>0</v>
      </c>
      <c r="AQ183" s="444">
        <f>SUM(ENERO:DICIEMBRE!AQ183)</f>
        <v>16</v>
      </c>
      <c r="AR183" s="444">
        <f>SUM(ENERO:DICIEMBRE!AR183)</f>
        <v>0</v>
      </c>
      <c r="AS183" s="444">
        <f>SUM(ENERO:DICIEMBRE!AS183)</f>
        <v>0</v>
      </c>
      <c r="AT183" s="311" t="str">
        <f t="shared" si="29"/>
        <v/>
      </c>
      <c r="CA183" s="31" t="str">
        <f t="shared" si="30"/>
        <v/>
      </c>
      <c r="CB183" s="31"/>
      <c r="CC183" s="31"/>
      <c r="CD183" s="31"/>
      <c r="CE183" s="31"/>
      <c r="CF183" s="31"/>
      <c r="CG183" s="32">
        <f t="shared" si="31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</row>
    <row r="184" spans="1:98" ht="15" customHeight="1" x14ac:dyDescent="0.2">
      <c r="A184" s="323" t="s">
        <v>186</v>
      </c>
      <c r="B184" s="324">
        <f t="shared" si="32"/>
        <v>8</v>
      </c>
      <c r="C184" s="325">
        <f t="shared" si="33"/>
        <v>4</v>
      </c>
      <c r="D184" s="326">
        <f t="shared" si="28"/>
        <v>4</v>
      </c>
      <c r="E184" s="444">
        <f>SUM(ENERO:DICIEMBRE!E184)</f>
        <v>0</v>
      </c>
      <c r="F184" s="444">
        <f>SUM(ENERO:DICIEMBRE!F184)</f>
        <v>0</v>
      </c>
      <c r="G184" s="444">
        <f>SUM(ENERO:DICIEMBRE!G184)</f>
        <v>0</v>
      </c>
      <c r="H184" s="444">
        <f>SUM(ENERO:DICIEMBRE!H184)</f>
        <v>0</v>
      </c>
      <c r="I184" s="444">
        <f>SUM(ENERO:DICIEMBRE!I184)</f>
        <v>0</v>
      </c>
      <c r="J184" s="444">
        <f>SUM(ENERO:DICIEMBRE!J184)</f>
        <v>0</v>
      </c>
      <c r="K184" s="444">
        <f>SUM(ENERO:DICIEMBRE!K184)</f>
        <v>0</v>
      </c>
      <c r="L184" s="444">
        <f>SUM(ENERO:DICIEMBRE!L184)</f>
        <v>0</v>
      </c>
      <c r="M184" s="444">
        <f>SUM(ENERO:DICIEMBRE!M184)</f>
        <v>0</v>
      </c>
      <c r="N184" s="444">
        <f>SUM(ENERO:DICIEMBRE!N184)</f>
        <v>0</v>
      </c>
      <c r="O184" s="444">
        <f>SUM(ENERO:DICIEMBRE!O184)</f>
        <v>0</v>
      </c>
      <c r="P184" s="444">
        <f>SUM(ENERO:DICIEMBRE!P184)</f>
        <v>0</v>
      </c>
      <c r="Q184" s="444">
        <f>SUM(ENERO:DICIEMBRE!Q184)</f>
        <v>0</v>
      </c>
      <c r="R184" s="444">
        <f>SUM(ENERO:DICIEMBRE!R184)</f>
        <v>0</v>
      </c>
      <c r="S184" s="444">
        <f>SUM(ENERO:DICIEMBRE!S184)</f>
        <v>0</v>
      </c>
      <c r="T184" s="444">
        <f>SUM(ENERO:DICIEMBRE!T184)</f>
        <v>0</v>
      </c>
      <c r="U184" s="444">
        <f>SUM(ENERO:DICIEMBRE!U184)</f>
        <v>0</v>
      </c>
      <c r="V184" s="444">
        <f>SUM(ENERO:DICIEMBRE!V184)</f>
        <v>0</v>
      </c>
      <c r="W184" s="444">
        <f>SUM(ENERO:DICIEMBRE!W184)</f>
        <v>0</v>
      </c>
      <c r="X184" s="444">
        <f>SUM(ENERO:DICIEMBRE!X184)</f>
        <v>0</v>
      </c>
      <c r="Y184" s="444">
        <f>SUM(ENERO:DICIEMBRE!Y184)</f>
        <v>0</v>
      </c>
      <c r="Z184" s="444">
        <f>SUM(ENERO:DICIEMBRE!Z184)</f>
        <v>0</v>
      </c>
      <c r="AA184" s="444">
        <f>SUM(ENERO:DICIEMBRE!AA184)</f>
        <v>0</v>
      </c>
      <c r="AB184" s="444">
        <f>SUM(ENERO:DICIEMBRE!AB184)</f>
        <v>0</v>
      </c>
      <c r="AC184" s="444">
        <f>SUM(ENERO:DICIEMBRE!AC184)</f>
        <v>0</v>
      </c>
      <c r="AD184" s="444">
        <f>SUM(ENERO:DICIEMBRE!AD184)</f>
        <v>0</v>
      </c>
      <c r="AE184" s="444">
        <f>SUM(ENERO:DICIEMBRE!AE184)</f>
        <v>0</v>
      </c>
      <c r="AF184" s="444">
        <f>SUM(ENERO:DICIEMBRE!AF184)</f>
        <v>0</v>
      </c>
      <c r="AG184" s="444">
        <f>SUM(ENERO:DICIEMBRE!AG184)</f>
        <v>0</v>
      </c>
      <c r="AH184" s="444">
        <f>SUM(ENERO:DICIEMBRE!AH184)</f>
        <v>0</v>
      </c>
      <c r="AI184" s="444">
        <f>SUM(ENERO:DICIEMBRE!AI184)</f>
        <v>1</v>
      </c>
      <c r="AJ184" s="444">
        <f>SUM(ENERO:DICIEMBRE!AJ184)</f>
        <v>0</v>
      </c>
      <c r="AK184" s="444">
        <f>SUM(ENERO:DICIEMBRE!AK184)</f>
        <v>1</v>
      </c>
      <c r="AL184" s="444">
        <f>SUM(ENERO:DICIEMBRE!AL184)</f>
        <v>1</v>
      </c>
      <c r="AM184" s="444">
        <f>SUM(ENERO:DICIEMBRE!AM184)</f>
        <v>2</v>
      </c>
      <c r="AN184" s="444">
        <f>SUM(ENERO:DICIEMBRE!AN184)</f>
        <v>3</v>
      </c>
      <c r="AO184" s="444">
        <f>SUM(ENERO:DICIEMBRE!AO184)</f>
        <v>0</v>
      </c>
      <c r="AP184" s="444">
        <f>SUM(ENERO:DICIEMBRE!AP184)</f>
        <v>0</v>
      </c>
      <c r="AQ184" s="444">
        <f>SUM(ENERO:DICIEMBRE!AQ184)</f>
        <v>0</v>
      </c>
      <c r="AR184" s="444">
        <f>SUM(ENERO:DICIEMBRE!AR184)</f>
        <v>4</v>
      </c>
      <c r="AS184" s="444">
        <f>SUM(ENERO:DICIEMBRE!AS184)</f>
        <v>4</v>
      </c>
      <c r="AT184" s="311" t="str">
        <f t="shared" si="29"/>
        <v/>
      </c>
      <c r="CA184" s="31" t="str">
        <f t="shared" si="30"/>
        <v/>
      </c>
      <c r="CB184" s="31"/>
      <c r="CC184" s="31"/>
      <c r="CD184" s="31"/>
      <c r="CE184" s="31"/>
      <c r="CF184" s="31"/>
      <c r="CG184" s="32">
        <f t="shared" si="31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</row>
    <row r="185" spans="1:98" ht="15" customHeight="1" x14ac:dyDescent="0.2">
      <c r="A185" s="323" t="s">
        <v>187</v>
      </c>
      <c r="B185" s="324">
        <f t="shared" si="32"/>
        <v>731</v>
      </c>
      <c r="C185" s="325">
        <f t="shared" si="33"/>
        <v>415</v>
      </c>
      <c r="D185" s="326">
        <f t="shared" si="28"/>
        <v>316</v>
      </c>
      <c r="E185" s="444">
        <f>SUM(ENERO:DICIEMBRE!E185)</f>
        <v>51</v>
      </c>
      <c r="F185" s="444">
        <f>SUM(ENERO:DICIEMBRE!F185)</f>
        <v>36</v>
      </c>
      <c r="G185" s="444">
        <f>SUM(ENERO:DICIEMBRE!G185)</f>
        <v>13</v>
      </c>
      <c r="H185" s="444">
        <f>SUM(ENERO:DICIEMBRE!H185)</f>
        <v>12</v>
      </c>
      <c r="I185" s="444">
        <f>SUM(ENERO:DICIEMBRE!I185)</f>
        <v>17</v>
      </c>
      <c r="J185" s="444">
        <f>SUM(ENERO:DICIEMBRE!J185)</f>
        <v>15</v>
      </c>
      <c r="K185" s="444">
        <f>SUM(ENERO:DICIEMBRE!K185)</f>
        <v>18</v>
      </c>
      <c r="L185" s="444">
        <f>SUM(ENERO:DICIEMBRE!L185)</f>
        <v>7</v>
      </c>
      <c r="M185" s="444">
        <f>SUM(ENERO:DICIEMBRE!M185)</f>
        <v>3</v>
      </c>
      <c r="N185" s="444">
        <f>SUM(ENERO:DICIEMBRE!N185)</f>
        <v>5</v>
      </c>
      <c r="O185" s="444">
        <f>SUM(ENERO:DICIEMBRE!O185)</f>
        <v>2</v>
      </c>
      <c r="P185" s="444">
        <f>SUM(ENERO:DICIEMBRE!P185)</f>
        <v>1</v>
      </c>
      <c r="Q185" s="444">
        <f>SUM(ENERO:DICIEMBRE!Q185)</f>
        <v>3</v>
      </c>
      <c r="R185" s="444">
        <f>SUM(ENERO:DICIEMBRE!R185)</f>
        <v>1</v>
      </c>
      <c r="S185" s="444">
        <f>SUM(ENERO:DICIEMBRE!S185)</f>
        <v>4</v>
      </c>
      <c r="T185" s="444">
        <f>SUM(ENERO:DICIEMBRE!T185)</f>
        <v>4</v>
      </c>
      <c r="U185" s="444">
        <f>SUM(ENERO:DICIEMBRE!U185)</f>
        <v>6</v>
      </c>
      <c r="V185" s="444">
        <f>SUM(ENERO:DICIEMBRE!V185)</f>
        <v>0</v>
      </c>
      <c r="W185" s="444">
        <f>SUM(ENERO:DICIEMBRE!W185)</f>
        <v>0</v>
      </c>
      <c r="X185" s="444">
        <f>SUM(ENERO:DICIEMBRE!X185)</f>
        <v>0</v>
      </c>
      <c r="Y185" s="444">
        <f>SUM(ENERO:DICIEMBRE!Y185)</f>
        <v>9</v>
      </c>
      <c r="Z185" s="444">
        <f>SUM(ENERO:DICIEMBRE!Z185)</f>
        <v>4</v>
      </c>
      <c r="AA185" s="444">
        <f>SUM(ENERO:DICIEMBRE!AA185)</f>
        <v>8</v>
      </c>
      <c r="AB185" s="444">
        <f>SUM(ENERO:DICIEMBRE!AB185)</f>
        <v>4</v>
      </c>
      <c r="AC185" s="444">
        <f>SUM(ENERO:DICIEMBRE!AC185)</f>
        <v>19</v>
      </c>
      <c r="AD185" s="444">
        <f>SUM(ENERO:DICIEMBRE!AD185)</f>
        <v>11</v>
      </c>
      <c r="AE185" s="444">
        <f>SUM(ENERO:DICIEMBRE!AE185)</f>
        <v>19</v>
      </c>
      <c r="AF185" s="444">
        <f>SUM(ENERO:DICIEMBRE!AF185)</f>
        <v>15</v>
      </c>
      <c r="AG185" s="444">
        <f>SUM(ENERO:DICIEMBRE!AG185)</f>
        <v>31</v>
      </c>
      <c r="AH185" s="444">
        <f>SUM(ENERO:DICIEMBRE!AH185)</f>
        <v>19</v>
      </c>
      <c r="AI185" s="444">
        <f>SUM(ENERO:DICIEMBRE!AI185)</f>
        <v>29</v>
      </c>
      <c r="AJ185" s="444">
        <f>SUM(ENERO:DICIEMBRE!AJ185)</f>
        <v>15</v>
      </c>
      <c r="AK185" s="444">
        <f>SUM(ENERO:DICIEMBRE!AK185)</f>
        <v>42</v>
      </c>
      <c r="AL185" s="444">
        <f>SUM(ENERO:DICIEMBRE!AL185)</f>
        <v>39</v>
      </c>
      <c r="AM185" s="444">
        <f>SUM(ENERO:DICIEMBRE!AM185)</f>
        <v>38</v>
      </c>
      <c r="AN185" s="444">
        <f>SUM(ENERO:DICIEMBRE!AN185)</f>
        <v>34</v>
      </c>
      <c r="AO185" s="444">
        <f>SUM(ENERO:DICIEMBRE!AO185)</f>
        <v>103</v>
      </c>
      <c r="AP185" s="444">
        <f>SUM(ENERO:DICIEMBRE!AP185)</f>
        <v>94</v>
      </c>
      <c r="AQ185" s="444">
        <f>SUM(ENERO:DICIEMBRE!AQ185)</f>
        <v>191</v>
      </c>
      <c r="AR185" s="444">
        <f>SUM(ENERO:DICIEMBRE!AR185)</f>
        <v>135</v>
      </c>
      <c r="AS185" s="444">
        <f>SUM(ENERO:DICIEMBRE!AS185)</f>
        <v>405</v>
      </c>
      <c r="AT185" s="311" t="str">
        <f t="shared" si="29"/>
        <v/>
      </c>
      <c r="CA185" s="31" t="str">
        <f t="shared" si="30"/>
        <v/>
      </c>
      <c r="CB185" s="31"/>
      <c r="CC185" s="31"/>
      <c r="CD185" s="31"/>
      <c r="CE185" s="31"/>
      <c r="CF185" s="31"/>
      <c r="CG185" s="32">
        <f t="shared" si="31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</row>
    <row r="186" spans="1:98" ht="15" customHeight="1" x14ac:dyDescent="0.2">
      <c r="A186" s="323" t="s">
        <v>188</v>
      </c>
      <c r="B186" s="324">
        <f t="shared" si="32"/>
        <v>0</v>
      </c>
      <c r="C186" s="325">
        <f t="shared" si="33"/>
        <v>0</v>
      </c>
      <c r="D186" s="326">
        <f t="shared" si="28"/>
        <v>0</v>
      </c>
      <c r="E186" s="444">
        <f>SUM(ENERO:DICIEMBRE!E186)</f>
        <v>0</v>
      </c>
      <c r="F186" s="444">
        <f>SUM(ENERO:DICIEMBRE!F186)</f>
        <v>0</v>
      </c>
      <c r="G186" s="444">
        <f>SUM(ENERO:DICIEMBRE!G186)</f>
        <v>0</v>
      </c>
      <c r="H186" s="444">
        <f>SUM(ENERO:DICIEMBRE!H186)</f>
        <v>0</v>
      </c>
      <c r="I186" s="444">
        <f>SUM(ENERO:DICIEMBRE!I186)</f>
        <v>0</v>
      </c>
      <c r="J186" s="444">
        <f>SUM(ENERO:DICIEMBRE!J186)</f>
        <v>0</v>
      </c>
      <c r="K186" s="444">
        <f>SUM(ENERO:DICIEMBRE!K186)</f>
        <v>0</v>
      </c>
      <c r="L186" s="444">
        <f>SUM(ENERO:DICIEMBRE!L186)</f>
        <v>0</v>
      </c>
      <c r="M186" s="444">
        <f>SUM(ENERO:DICIEMBRE!M186)</f>
        <v>0</v>
      </c>
      <c r="N186" s="444">
        <f>SUM(ENERO:DICIEMBRE!N186)</f>
        <v>0</v>
      </c>
      <c r="O186" s="444">
        <f>SUM(ENERO:DICIEMBRE!O186)</f>
        <v>0</v>
      </c>
      <c r="P186" s="444">
        <f>SUM(ENERO:DICIEMBRE!P186)</f>
        <v>0</v>
      </c>
      <c r="Q186" s="444">
        <f>SUM(ENERO:DICIEMBRE!Q186)</f>
        <v>0</v>
      </c>
      <c r="R186" s="444">
        <f>SUM(ENERO:DICIEMBRE!R186)</f>
        <v>0</v>
      </c>
      <c r="S186" s="444">
        <f>SUM(ENERO:DICIEMBRE!S186)</f>
        <v>0</v>
      </c>
      <c r="T186" s="444">
        <f>SUM(ENERO:DICIEMBRE!T186)</f>
        <v>0</v>
      </c>
      <c r="U186" s="444">
        <f>SUM(ENERO:DICIEMBRE!U186)</f>
        <v>0</v>
      </c>
      <c r="V186" s="444">
        <f>SUM(ENERO:DICIEMBRE!V186)</f>
        <v>0</v>
      </c>
      <c r="W186" s="444">
        <f>SUM(ENERO:DICIEMBRE!W186)</f>
        <v>0</v>
      </c>
      <c r="X186" s="444">
        <f>SUM(ENERO:DICIEMBRE!X186)</f>
        <v>0</v>
      </c>
      <c r="Y186" s="444">
        <f>SUM(ENERO:DICIEMBRE!Y186)</f>
        <v>0</v>
      </c>
      <c r="Z186" s="444">
        <f>SUM(ENERO:DICIEMBRE!Z186)</f>
        <v>0</v>
      </c>
      <c r="AA186" s="444">
        <f>SUM(ENERO:DICIEMBRE!AA186)</f>
        <v>0</v>
      </c>
      <c r="AB186" s="444">
        <f>SUM(ENERO:DICIEMBRE!AB186)</f>
        <v>0</v>
      </c>
      <c r="AC186" s="444">
        <f>SUM(ENERO:DICIEMBRE!AC186)</f>
        <v>0</v>
      </c>
      <c r="AD186" s="444">
        <f>SUM(ENERO:DICIEMBRE!AD186)</f>
        <v>0</v>
      </c>
      <c r="AE186" s="444">
        <f>SUM(ENERO:DICIEMBRE!AE186)</f>
        <v>0</v>
      </c>
      <c r="AF186" s="444">
        <f>SUM(ENERO:DICIEMBRE!AF186)</f>
        <v>0</v>
      </c>
      <c r="AG186" s="444">
        <f>SUM(ENERO:DICIEMBRE!AG186)</f>
        <v>0</v>
      </c>
      <c r="AH186" s="444">
        <f>SUM(ENERO:DICIEMBRE!AH186)</f>
        <v>0</v>
      </c>
      <c r="AI186" s="444">
        <f>SUM(ENERO:DICIEMBRE!AI186)</f>
        <v>0</v>
      </c>
      <c r="AJ186" s="444">
        <f>SUM(ENERO:DICIEMBRE!AJ186)</f>
        <v>0</v>
      </c>
      <c r="AK186" s="444">
        <f>SUM(ENERO:DICIEMBRE!AK186)</f>
        <v>0</v>
      </c>
      <c r="AL186" s="444">
        <f>SUM(ENERO:DICIEMBRE!AL186)</f>
        <v>0</v>
      </c>
      <c r="AM186" s="444">
        <f>SUM(ENERO:DICIEMBRE!AM186)</f>
        <v>0</v>
      </c>
      <c r="AN186" s="444">
        <f>SUM(ENERO:DICIEMBRE!AN186)</f>
        <v>0</v>
      </c>
      <c r="AO186" s="444">
        <f>SUM(ENERO:DICIEMBRE!AO186)</f>
        <v>0</v>
      </c>
      <c r="AP186" s="444">
        <f>SUM(ENERO:DICIEMBRE!AP186)</f>
        <v>0</v>
      </c>
      <c r="AQ186" s="444">
        <f>SUM(ENERO:DICIEMBRE!AQ186)</f>
        <v>0</v>
      </c>
      <c r="AR186" s="444">
        <f>SUM(ENERO:DICIEMBRE!AR186)</f>
        <v>0</v>
      </c>
      <c r="AS186" s="444">
        <f>SUM(ENERO:DICIEMBRE!AS186)</f>
        <v>0</v>
      </c>
      <c r="AT186" s="311" t="str">
        <f t="shared" si="29"/>
        <v/>
      </c>
      <c r="CA186" s="31" t="str">
        <f t="shared" si="30"/>
        <v/>
      </c>
      <c r="CB186" s="31"/>
      <c r="CC186" s="31"/>
      <c r="CD186" s="31"/>
      <c r="CE186" s="31"/>
      <c r="CF186" s="31"/>
      <c r="CG186" s="32">
        <f t="shared" si="31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</row>
    <row r="187" spans="1:98" ht="15" customHeight="1" x14ac:dyDescent="0.2">
      <c r="A187" s="323" t="s">
        <v>189</v>
      </c>
      <c r="B187" s="324">
        <f t="shared" si="32"/>
        <v>0</v>
      </c>
      <c r="C187" s="325">
        <f t="shared" si="33"/>
        <v>0</v>
      </c>
      <c r="D187" s="326">
        <f t="shared" si="28"/>
        <v>0</v>
      </c>
      <c r="E187" s="444">
        <f>SUM(ENERO:DICIEMBRE!E187)</f>
        <v>0</v>
      </c>
      <c r="F187" s="444">
        <f>SUM(ENERO:DICIEMBRE!F187)</f>
        <v>0</v>
      </c>
      <c r="G187" s="444">
        <f>SUM(ENERO:DICIEMBRE!G187)</f>
        <v>0</v>
      </c>
      <c r="H187" s="444">
        <f>SUM(ENERO:DICIEMBRE!H187)</f>
        <v>0</v>
      </c>
      <c r="I187" s="444">
        <f>SUM(ENERO:DICIEMBRE!I187)</f>
        <v>0</v>
      </c>
      <c r="J187" s="444">
        <f>SUM(ENERO:DICIEMBRE!J187)</f>
        <v>0</v>
      </c>
      <c r="K187" s="444">
        <f>SUM(ENERO:DICIEMBRE!K187)</f>
        <v>0</v>
      </c>
      <c r="L187" s="444">
        <f>SUM(ENERO:DICIEMBRE!L187)</f>
        <v>0</v>
      </c>
      <c r="M187" s="444">
        <f>SUM(ENERO:DICIEMBRE!M187)</f>
        <v>0</v>
      </c>
      <c r="N187" s="444">
        <f>SUM(ENERO:DICIEMBRE!N187)</f>
        <v>0</v>
      </c>
      <c r="O187" s="444">
        <f>SUM(ENERO:DICIEMBRE!O187)</f>
        <v>0</v>
      </c>
      <c r="P187" s="444">
        <f>SUM(ENERO:DICIEMBRE!P187)</f>
        <v>0</v>
      </c>
      <c r="Q187" s="444">
        <f>SUM(ENERO:DICIEMBRE!Q187)</f>
        <v>0</v>
      </c>
      <c r="R187" s="444">
        <f>SUM(ENERO:DICIEMBRE!R187)</f>
        <v>0</v>
      </c>
      <c r="S187" s="444">
        <f>SUM(ENERO:DICIEMBRE!S187)</f>
        <v>0</v>
      </c>
      <c r="T187" s="444">
        <f>SUM(ENERO:DICIEMBRE!T187)</f>
        <v>0</v>
      </c>
      <c r="U187" s="444">
        <f>SUM(ENERO:DICIEMBRE!U187)</f>
        <v>0</v>
      </c>
      <c r="V187" s="444">
        <f>SUM(ENERO:DICIEMBRE!V187)</f>
        <v>0</v>
      </c>
      <c r="W187" s="444">
        <f>SUM(ENERO:DICIEMBRE!W187)</f>
        <v>0</v>
      </c>
      <c r="X187" s="444">
        <f>SUM(ENERO:DICIEMBRE!X187)</f>
        <v>0</v>
      </c>
      <c r="Y187" s="444">
        <f>SUM(ENERO:DICIEMBRE!Y187)</f>
        <v>0</v>
      </c>
      <c r="Z187" s="444">
        <f>SUM(ENERO:DICIEMBRE!Z187)</f>
        <v>0</v>
      </c>
      <c r="AA187" s="444">
        <f>SUM(ENERO:DICIEMBRE!AA187)</f>
        <v>0</v>
      </c>
      <c r="AB187" s="444">
        <f>SUM(ENERO:DICIEMBRE!AB187)</f>
        <v>0</v>
      </c>
      <c r="AC187" s="444">
        <f>SUM(ENERO:DICIEMBRE!AC187)</f>
        <v>0</v>
      </c>
      <c r="AD187" s="444">
        <f>SUM(ENERO:DICIEMBRE!AD187)</f>
        <v>0</v>
      </c>
      <c r="AE187" s="444">
        <f>SUM(ENERO:DICIEMBRE!AE187)</f>
        <v>0</v>
      </c>
      <c r="AF187" s="444">
        <f>SUM(ENERO:DICIEMBRE!AF187)</f>
        <v>0</v>
      </c>
      <c r="AG187" s="444">
        <f>SUM(ENERO:DICIEMBRE!AG187)</f>
        <v>0</v>
      </c>
      <c r="AH187" s="444">
        <f>SUM(ENERO:DICIEMBRE!AH187)</f>
        <v>0</v>
      </c>
      <c r="AI187" s="444">
        <f>SUM(ENERO:DICIEMBRE!AI187)</f>
        <v>0</v>
      </c>
      <c r="AJ187" s="444">
        <f>SUM(ENERO:DICIEMBRE!AJ187)</f>
        <v>0</v>
      </c>
      <c r="AK187" s="444">
        <f>SUM(ENERO:DICIEMBRE!AK187)</f>
        <v>0</v>
      </c>
      <c r="AL187" s="444">
        <f>SUM(ENERO:DICIEMBRE!AL187)</f>
        <v>0</v>
      </c>
      <c r="AM187" s="444">
        <f>SUM(ENERO:DICIEMBRE!AM187)</f>
        <v>0</v>
      </c>
      <c r="AN187" s="444">
        <f>SUM(ENERO:DICIEMBRE!AN187)</f>
        <v>0</v>
      </c>
      <c r="AO187" s="444">
        <f>SUM(ENERO:DICIEMBRE!AO187)</f>
        <v>0</v>
      </c>
      <c r="AP187" s="444">
        <f>SUM(ENERO:DICIEMBRE!AP187)</f>
        <v>0</v>
      </c>
      <c r="AQ187" s="444">
        <f>SUM(ENERO:DICIEMBRE!AQ187)</f>
        <v>0</v>
      </c>
      <c r="AR187" s="444">
        <f>SUM(ENERO:DICIEMBRE!AR187)</f>
        <v>0</v>
      </c>
      <c r="AS187" s="444">
        <f>SUM(ENERO:DICIEMBRE!AS187)</f>
        <v>0</v>
      </c>
      <c r="AT187" s="311" t="str">
        <f t="shared" si="29"/>
        <v/>
      </c>
      <c r="CA187" s="31" t="str">
        <f t="shared" si="30"/>
        <v/>
      </c>
      <c r="CB187" s="31"/>
      <c r="CC187" s="31"/>
      <c r="CD187" s="31"/>
      <c r="CE187" s="31"/>
      <c r="CF187" s="31"/>
      <c r="CG187" s="32">
        <f t="shared" si="31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</row>
    <row r="188" spans="1:98" ht="15" customHeight="1" x14ac:dyDescent="0.2">
      <c r="A188" s="323" t="s">
        <v>190</v>
      </c>
      <c r="B188" s="324">
        <f>SUM(C188+D188)</f>
        <v>87</v>
      </c>
      <c r="C188" s="325">
        <f t="shared" si="33"/>
        <v>22</v>
      </c>
      <c r="D188" s="326">
        <f>SUM(F188+H188+J188+L188+N188+P188+R188+T188+V188+X188+Z188+AB188+AD188+AF188+AH188+AJ188+AL188+AN188+AP188)</f>
        <v>65</v>
      </c>
      <c r="E188" s="444">
        <f>SUM(ENERO:DICIEMBRE!E188)</f>
        <v>0</v>
      </c>
      <c r="F188" s="444">
        <f>SUM(ENERO:DICIEMBRE!F188)</f>
        <v>0</v>
      </c>
      <c r="G188" s="444">
        <f>SUM(ENERO:DICIEMBRE!G188)</f>
        <v>0</v>
      </c>
      <c r="H188" s="444">
        <f>SUM(ENERO:DICIEMBRE!H188)</f>
        <v>0</v>
      </c>
      <c r="I188" s="444">
        <f>SUM(ENERO:DICIEMBRE!I188)</f>
        <v>0</v>
      </c>
      <c r="J188" s="444">
        <f>SUM(ENERO:DICIEMBRE!J188)</f>
        <v>0</v>
      </c>
      <c r="K188" s="444">
        <f>SUM(ENERO:DICIEMBRE!K188)</f>
        <v>0</v>
      </c>
      <c r="L188" s="444">
        <f>SUM(ENERO:DICIEMBRE!L188)</f>
        <v>0</v>
      </c>
      <c r="M188" s="444">
        <f>SUM(ENERO:DICIEMBRE!M188)</f>
        <v>0</v>
      </c>
      <c r="N188" s="444">
        <f>SUM(ENERO:DICIEMBRE!N188)</f>
        <v>0</v>
      </c>
      <c r="O188" s="444">
        <f>SUM(ENERO:DICIEMBRE!O188)</f>
        <v>0</v>
      </c>
      <c r="P188" s="444">
        <f>SUM(ENERO:DICIEMBRE!P188)</f>
        <v>0</v>
      </c>
      <c r="Q188" s="444">
        <f>SUM(ENERO:DICIEMBRE!Q188)</f>
        <v>1</v>
      </c>
      <c r="R188" s="444">
        <f>SUM(ENERO:DICIEMBRE!R188)</f>
        <v>0</v>
      </c>
      <c r="S188" s="444">
        <f>SUM(ENERO:DICIEMBRE!S188)</f>
        <v>0</v>
      </c>
      <c r="T188" s="444">
        <f>SUM(ENERO:DICIEMBRE!T188)</f>
        <v>0</v>
      </c>
      <c r="U188" s="444">
        <f>SUM(ENERO:DICIEMBRE!U188)</f>
        <v>0</v>
      </c>
      <c r="V188" s="444">
        <f>SUM(ENERO:DICIEMBRE!V188)</f>
        <v>1</v>
      </c>
      <c r="W188" s="444">
        <f>SUM(ENERO:DICIEMBRE!W188)</f>
        <v>0</v>
      </c>
      <c r="X188" s="444">
        <f>SUM(ENERO:DICIEMBRE!X188)</f>
        <v>0</v>
      </c>
      <c r="Y188" s="444">
        <f>SUM(ENERO:DICIEMBRE!Y188)</f>
        <v>0</v>
      </c>
      <c r="Z188" s="444">
        <f>SUM(ENERO:DICIEMBRE!Z188)</f>
        <v>0</v>
      </c>
      <c r="AA188" s="444">
        <f>SUM(ENERO:DICIEMBRE!AA188)</f>
        <v>1</v>
      </c>
      <c r="AB188" s="444">
        <f>SUM(ENERO:DICIEMBRE!AB188)</f>
        <v>4</v>
      </c>
      <c r="AC188" s="444">
        <f>SUM(ENERO:DICIEMBRE!AC188)</f>
        <v>2</v>
      </c>
      <c r="AD188" s="444">
        <f>SUM(ENERO:DICIEMBRE!AD188)</f>
        <v>6</v>
      </c>
      <c r="AE188" s="444">
        <f>SUM(ENERO:DICIEMBRE!AE188)</f>
        <v>3</v>
      </c>
      <c r="AF188" s="444">
        <f>SUM(ENERO:DICIEMBRE!AF188)</f>
        <v>12</v>
      </c>
      <c r="AG188" s="444">
        <f>SUM(ENERO:DICIEMBRE!AG188)</f>
        <v>2</v>
      </c>
      <c r="AH188" s="444">
        <f>SUM(ENERO:DICIEMBRE!AH188)</f>
        <v>8</v>
      </c>
      <c r="AI188" s="444">
        <f>SUM(ENERO:DICIEMBRE!AI188)</f>
        <v>5</v>
      </c>
      <c r="AJ188" s="444">
        <f>SUM(ENERO:DICIEMBRE!AJ188)</f>
        <v>11</v>
      </c>
      <c r="AK188" s="444">
        <f>SUM(ENERO:DICIEMBRE!AK188)</f>
        <v>4</v>
      </c>
      <c r="AL188" s="444">
        <f>SUM(ENERO:DICIEMBRE!AL188)</f>
        <v>9</v>
      </c>
      <c r="AM188" s="444">
        <f>SUM(ENERO:DICIEMBRE!AM188)</f>
        <v>1</v>
      </c>
      <c r="AN188" s="444">
        <f>SUM(ENERO:DICIEMBRE!AN188)</f>
        <v>9</v>
      </c>
      <c r="AO188" s="444">
        <f>SUM(ENERO:DICIEMBRE!AO188)</f>
        <v>3</v>
      </c>
      <c r="AP188" s="444">
        <f>SUM(ENERO:DICIEMBRE!AP188)</f>
        <v>5</v>
      </c>
      <c r="AQ188" s="444">
        <f>SUM(ENERO:DICIEMBRE!AQ188)</f>
        <v>86</v>
      </c>
      <c r="AR188" s="444">
        <f>SUM(ENERO:DICIEMBRE!AR188)</f>
        <v>0</v>
      </c>
      <c r="AS188" s="444">
        <f>SUM(ENERO:DICIEMBRE!AS188)</f>
        <v>1</v>
      </c>
      <c r="AT188" s="311" t="str">
        <f t="shared" si="29"/>
        <v/>
      </c>
      <c r="CA188" s="31" t="str">
        <f t="shared" si="30"/>
        <v/>
      </c>
      <c r="CB188" s="31"/>
      <c r="CC188" s="31"/>
      <c r="CD188" s="31"/>
      <c r="CE188" s="31"/>
      <c r="CF188" s="31"/>
      <c r="CG188" s="32">
        <f t="shared" si="31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</row>
    <row r="189" spans="1:98" ht="21.75" x14ac:dyDescent="0.2">
      <c r="A189" s="323" t="s">
        <v>191</v>
      </c>
      <c r="B189" s="327">
        <f t="shared" ref="B189:B194" si="34">SUM(C189+D189)</f>
        <v>1</v>
      </c>
      <c r="C189" s="328">
        <f t="shared" si="33"/>
        <v>0</v>
      </c>
      <c r="D189" s="329">
        <f t="shared" si="33"/>
        <v>1</v>
      </c>
      <c r="E189" s="444">
        <f>SUM(ENERO:DICIEMBRE!E189)</f>
        <v>0</v>
      </c>
      <c r="F189" s="444">
        <f>SUM(ENERO:DICIEMBRE!F189)</f>
        <v>0</v>
      </c>
      <c r="G189" s="444">
        <f>SUM(ENERO:DICIEMBRE!G189)</f>
        <v>0</v>
      </c>
      <c r="H189" s="444">
        <f>SUM(ENERO:DICIEMBRE!H189)</f>
        <v>0</v>
      </c>
      <c r="I189" s="444">
        <f>SUM(ENERO:DICIEMBRE!I189)</f>
        <v>0</v>
      </c>
      <c r="J189" s="444">
        <f>SUM(ENERO:DICIEMBRE!J189)</f>
        <v>0</v>
      </c>
      <c r="K189" s="444">
        <f>SUM(ENERO:DICIEMBRE!K189)</f>
        <v>0</v>
      </c>
      <c r="L189" s="444">
        <f>SUM(ENERO:DICIEMBRE!L189)</f>
        <v>0</v>
      </c>
      <c r="M189" s="444">
        <f>SUM(ENERO:DICIEMBRE!M189)</f>
        <v>0</v>
      </c>
      <c r="N189" s="444">
        <f>SUM(ENERO:DICIEMBRE!N189)</f>
        <v>0</v>
      </c>
      <c r="O189" s="444">
        <f>SUM(ENERO:DICIEMBRE!O189)</f>
        <v>0</v>
      </c>
      <c r="P189" s="444">
        <f>SUM(ENERO:DICIEMBRE!P189)</f>
        <v>0</v>
      </c>
      <c r="Q189" s="444">
        <f>SUM(ENERO:DICIEMBRE!Q189)</f>
        <v>0</v>
      </c>
      <c r="R189" s="444">
        <f>SUM(ENERO:DICIEMBRE!R189)</f>
        <v>0</v>
      </c>
      <c r="S189" s="444">
        <f>SUM(ENERO:DICIEMBRE!S189)</f>
        <v>0</v>
      </c>
      <c r="T189" s="444">
        <f>SUM(ENERO:DICIEMBRE!T189)</f>
        <v>0</v>
      </c>
      <c r="U189" s="444">
        <f>SUM(ENERO:DICIEMBRE!U189)</f>
        <v>0</v>
      </c>
      <c r="V189" s="444">
        <f>SUM(ENERO:DICIEMBRE!V189)</f>
        <v>0</v>
      </c>
      <c r="W189" s="444">
        <f>SUM(ENERO:DICIEMBRE!W189)</f>
        <v>0</v>
      </c>
      <c r="X189" s="444">
        <f>SUM(ENERO:DICIEMBRE!X189)</f>
        <v>0</v>
      </c>
      <c r="Y189" s="444">
        <f>SUM(ENERO:DICIEMBRE!Y189)</f>
        <v>0</v>
      </c>
      <c r="Z189" s="444">
        <f>SUM(ENERO:DICIEMBRE!Z189)</f>
        <v>0</v>
      </c>
      <c r="AA189" s="444">
        <f>SUM(ENERO:DICIEMBRE!AA189)</f>
        <v>0</v>
      </c>
      <c r="AB189" s="444">
        <f>SUM(ENERO:DICIEMBRE!AB189)</f>
        <v>0</v>
      </c>
      <c r="AC189" s="444">
        <f>SUM(ENERO:DICIEMBRE!AC189)</f>
        <v>0</v>
      </c>
      <c r="AD189" s="444">
        <f>SUM(ENERO:DICIEMBRE!AD189)</f>
        <v>1</v>
      </c>
      <c r="AE189" s="444">
        <f>SUM(ENERO:DICIEMBRE!AE189)</f>
        <v>0</v>
      </c>
      <c r="AF189" s="444">
        <f>SUM(ENERO:DICIEMBRE!AF189)</f>
        <v>0</v>
      </c>
      <c r="AG189" s="444">
        <f>SUM(ENERO:DICIEMBRE!AG189)</f>
        <v>0</v>
      </c>
      <c r="AH189" s="444">
        <f>SUM(ENERO:DICIEMBRE!AH189)</f>
        <v>0</v>
      </c>
      <c r="AI189" s="444">
        <f>SUM(ENERO:DICIEMBRE!AI189)</f>
        <v>0</v>
      </c>
      <c r="AJ189" s="444">
        <f>SUM(ENERO:DICIEMBRE!AJ189)</f>
        <v>0</v>
      </c>
      <c r="AK189" s="444">
        <f>SUM(ENERO:DICIEMBRE!AK189)</f>
        <v>0</v>
      </c>
      <c r="AL189" s="444">
        <f>SUM(ENERO:DICIEMBRE!AL189)</f>
        <v>0</v>
      </c>
      <c r="AM189" s="444">
        <f>SUM(ENERO:DICIEMBRE!AM189)</f>
        <v>0</v>
      </c>
      <c r="AN189" s="444">
        <f>SUM(ENERO:DICIEMBRE!AN189)</f>
        <v>0</v>
      </c>
      <c r="AO189" s="444">
        <f>SUM(ENERO:DICIEMBRE!AO189)</f>
        <v>0</v>
      </c>
      <c r="AP189" s="444">
        <f>SUM(ENERO:DICIEMBRE!AP189)</f>
        <v>0</v>
      </c>
      <c r="AQ189" s="444">
        <f>SUM(ENERO:DICIEMBRE!AQ189)</f>
        <v>1</v>
      </c>
      <c r="AR189" s="444">
        <f>SUM(ENERO:DICIEMBRE!AR189)</f>
        <v>0</v>
      </c>
      <c r="AS189" s="444">
        <f>SUM(ENERO:DICIEMBRE!AS189)</f>
        <v>0</v>
      </c>
      <c r="AT189" s="311" t="str">
        <f t="shared" si="29"/>
        <v/>
      </c>
      <c r="CA189" s="31" t="str">
        <f t="shared" si="30"/>
        <v/>
      </c>
      <c r="CB189" s="31"/>
      <c r="CC189" s="31"/>
      <c r="CD189" s="31"/>
      <c r="CE189" s="31"/>
      <c r="CF189" s="31"/>
      <c r="CG189" s="32">
        <f t="shared" si="31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</row>
    <row r="190" spans="1:98" x14ac:dyDescent="0.2">
      <c r="A190" s="330" t="s">
        <v>192</v>
      </c>
      <c r="B190" s="327">
        <f t="shared" si="34"/>
        <v>0</v>
      </c>
      <c r="C190" s="328">
        <f t="shared" si="33"/>
        <v>0</v>
      </c>
      <c r="D190" s="328">
        <f t="shared" si="33"/>
        <v>0</v>
      </c>
      <c r="E190" s="444">
        <f>SUM(ENERO:DICIEMBRE!E190)</f>
        <v>0</v>
      </c>
      <c r="F190" s="444">
        <f>SUM(ENERO:DICIEMBRE!F190)</f>
        <v>0</v>
      </c>
      <c r="G190" s="444">
        <f>SUM(ENERO:DICIEMBRE!G190)</f>
        <v>0</v>
      </c>
      <c r="H190" s="444">
        <f>SUM(ENERO:DICIEMBRE!H190)</f>
        <v>0</v>
      </c>
      <c r="I190" s="444">
        <f>SUM(ENERO:DICIEMBRE!I190)</f>
        <v>0</v>
      </c>
      <c r="J190" s="444">
        <f>SUM(ENERO:DICIEMBRE!J190)</f>
        <v>0</v>
      </c>
      <c r="K190" s="444">
        <f>SUM(ENERO:DICIEMBRE!K190)</f>
        <v>0</v>
      </c>
      <c r="L190" s="444">
        <f>SUM(ENERO:DICIEMBRE!L190)</f>
        <v>0</v>
      </c>
      <c r="M190" s="444">
        <f>SUM(ENERO:DICIEMBRE!M190)</f>
        <v>0</v>
      </c>
      <c r="N190" s="444">
        <f>SUM(ENERO:DICIEMBRE!N190)</f>
        <v>0</v>
      </c>
      <c r="O190" s="444">
        <f>SUM(ENERO:DICIEMBRE!O190)</f>
        <v>0</v>
      </c>
      <c r="P190" s="444">
        <f>SUM(ENERO:DICIEMBRE!P190)</f>
        <v>0</v>
      </c>
      <c r="Q190" s="444">
        <f>SUM(ENERO:DICIEMBRE!Q190)</f>
        <v>0</v>
      </c>
      <c r="R190" s="444">
        <f>SUM(ENERO:DICIEMBRE!R190)</f>
        <v>0</v>
      </c>
      <c r="S190" s="444">
        <f>SUM(ENERO:DICIEMBRE!S190)</f>
        <v>0</v>
      </c>
      <c r="T190" s="444">
        <f>SUM(ENERO:DICIEMBRE!T190)</f>
        <v>0</v>
      </c>
      <c r="U190" s="444">
        <f>SUM(ENERO:DICIEMBRE!U190)</f>
        <v>0</v>
      </c>
      <c r="V190" s="444">
        <f>SUM(ENERO:DICIEMBRE!V190)</f>
        <v>0</v>
      </c>
      <c r="W190" s="444">
        <f>SUM(ENERO:DICIEMBRE!W190)</f>
        <v>0</v>
      </c>
      <c r="X190" s="444">
        <f>SUM(ENERO:DICIEMBRE!X190)</f>
        <v>0</v>
      </c>
      <c r="Y190" s="444">
        <f>SUM(ENERO:DICIEMBRE!Y190)</f>
        <v>0</v>
      </c>
      <c r="Z190" s="444">
        <f>SUM(ENERO:DICIEMBRE!Z190)</f>
        <v>0</v>
      </c>
      <c r="AA190" s="444">
        <f>SUM(ENERO:DICIEMBRE!AA190)</f>
        <v>0</v>
      </c>
      <c r="AB190" s="444">
        <f>SUM(ENERO:DICIEMBRE!AB190)</f>
        <v>0</v>
      </c>
      <c r="AC190" s="444">
        <f>SUM(ENERO:DICIEMBRE!AC190)</f>
        <v>0</v>
      </c>
      <c r="AD190" s="444">
        <f>SUM(ENERO:DICIEMBRE!AD190)</f>
        <v>0</v>
      </c>
      <c r="AE190" s="444">
        <f>SUM(ENERO:DICIEMBRE!AE190)</f>
        <v>0</v>
      </c>
      <c r="AF190" s="444">
        <f>SUM(ENERO:DICIEMBRE!AF190)</f>
        <v>0</v>
      </c>
      <c r="AG190" s="444">
        <f>SUM(ENERO:DICIEMBRE!AG190)</f>
        <v>0</v>
      </c>
      <c r="AH190" s="444">
        <f>SUM(ENERO:DICIEMBRE!AH190)</f>
        <v>0</v>
      </c>
      <c r="AI190" s="444">
        <f>SUM(ENERO:DICIEMBRE!AI190)</f>
        <v>0</v>
      </c>
      <c r="AJ190" s="444">
        <f>SUM(ENERO:DICIEMBRE!AJ190)</f>
        <v>0</v>
      </c>
      <c r="AK190" s="444">
        <f>SUM(ENERO:DICIEMBRE!AK190)</f>
        <v>0</v>
      </c>
      <c r="AL190" s="444">
        <f>SUM(ENERO:DICIEMBRE!AL190)</f>
        <v>0</v>
      </c>
      <c r="AM190" s="444">
        <f>SUM(ENERO:DICIEMBRE!AM190)</f>
        <v>0</v>
      </c>
      <c r="AN190" s="444">
        <f>SUM(ENERO:DICIEMBRE!AN190)</f>
        <v>0</v>
      </c>
      <c r="AO190" s="444">
        <f>SUM(ENERO:DICIEMBRE!AO190)</f>
        <v>0</v>
      </c>
      <c r="AP190" s="444">
        <f>SUM(ENERO:DICIEMBRE!AP190)</f>
        <v>0</v>
      </c>
      <c r="AQ190" s="444">
        <f>SUM(ENERO:DICIEMBRE!AQ190)</f>
        <v>0</v>
      </c>
      <c r="AR190" s="444">
        <f>SUM(ENERO:DICIEMBRE!AR190)</f>
        <v>0</v>
      </c>
      <c r="AS190" s="444">
        <f>SUM(ENERO:DICIEMBRE!AS190)</f>
        <v>0</v>
      </c>
      <c r="AT190" s="311" t="str">
        <f t="shared" si="29"/>
        <v/>
      </c>
      <c r="CA190" s="31" t="str">
        <f t="shared" si="30"/>
        <v/>
      </c>
      <c r="CB190" s="31"/>
      <c r="CC190" s="31"/>
      <c r="CD190" s="31"/>
      <c r="CE190" s="31"/>
      <c r="CF190" s="31"/>
      <c r="CG190" s="32">
        <f t="shared" si="31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</row>
    <row r="191" spans="1:98" ht="15" customHeight="1" x14ac:dyDescent="0.2">
      <c r="A191" s="330" t="s">
        <v>193</v>
      </c>
      <c r="B191" s="327">
        <f t="shared" si="34"/>
        <v>83</v>
      </c>
      <c r="C191" s="328">
        <f t="shared" si="33"/>
        <v>36</v>
      </c>
      <c r="D191" s="328">
        <f t="shared" si="33"/>
        <v>47</v>
      </c>
      <c r="E191" s="444">
        <f>SUM(ENERO:DICIEMBRE!E191)</f>
        <v>0</v>
      </c>
      <c r="F191" s="444">
        <f>SUM(ENERO:DICIEMBRE!F191)</f>
        <v>0</v>
      </c>
      <c r="G191" s="444">
        <f>SUM(ENERO:DICIEMBRE!G191)</f>
        <v>0</v>
      </c>
      <c r="H191" s="444">
        <f>SUM(ENERO:DICIEMBRE!H191)</f>
        <v>0</v>
      </c>
      <c r="I191" s="444">
        <f>SUM(ENERO:DICIEMBRE!I191)</f>
        <v>0</v>
      </c>
      <c r="J191" s="444">
        <f>SUM(ENERO:DICIEMBRE!J191)</f>
        <v>0</v>
      </c>
      <c r="K191" s="444">
        <f>SUM(ENERO:DICIEMBRE!K191)</f>
        <v>0</v>
      </c>
      <c r="L191" s="444">
        <f>SUM(ENERO:DICIEMBRE!L191)</f>
        <v>0</v>
      </c>
      <c r="M191" s="444">
        <f>SUM(ENERO:DICIEMBRE!M191)</f>
        <v>0</v>
      </c>
      <c r="N191" s="444">
        <f>SUM(ENERO:DICIEMBRE!N191)</f>
        <v>0</v>
      </c>
      <c r="O191" s="444">
        <f>SUM(ENERO:DICIEMBRE!O191)</f>
        <v>0</v>
      </c>
      <c r="P191" s="444">
        <f>SUM(ENERO:DICIEMBRE!P191)</f>
        <v>0</v>
      </c>
      <c r="Q191" s="444">
        <f>SUM(ENERO:DICIEMBRE!Q191)</f>
        <v>0</v>
      </c>
      <c r="R191" s="444">
        <f>SUM(ENERO:DICIEMBRE!R191)</f>
        <v>0</v>
      </c>
      <c r="S191" s="444">
        <f>SUM(ENERO:DICIEMBRE!S191)</f>
        <v>0</v>
      </c>
      <c r="T191" s="444">
        <f>SUM(ENERO:DICIEMBRE!T191)</f>
        <v>0</v>
      </c>
      <c r="U191" s="444">
        <f>SUM(ENERO:DICIEMBRE!U191)</f>
        <v>0</v>
      </c>
      <c r="V191" s="444">
        <f>SUM(ENERO:DICIEMBRE!V191)</f>
        <v>1</v>
      </c>
      <c r="W191" s="444">
        <f>SUM(ENERO:DICIEMBRE!W191)</f>
        <v>0</v>
      </c>
      <c r="X191" s="444">
        <f>SUM(ENERO:DICIEMBRE!X191)</f>
        <v>0</v>
      </c>
      <c r="Y191" s="444">
        <f>SUM(ENERO:DICIEMBRE!Y191)</f>
        <v>0</v>
      </c>
      <c r="Z191" s="444">
        <f>SUM(ENERO:DICIEMBRE!Z191)</f>
        <v>0</v>
      </c>
      <c r="AA191" s="444">
        <f>SUM(ENERO:DICIEMBRE!AA191)</f>
        <v>1</v>
      </c>
      <c r="AB191" s="444">
        <f>SUM(ENERO:DICIEMBRE!AB191)</f>
        <v>5</v>
      </c>
      <c r="AC191" s="444">
        <f>SUM(ENERO:DICIEMBRE!AC191)</f>
        <v>0</v>
      </c>
      <c r="AD191" s="444">
        <f>SUM(ENERO:DICIEMBRE!AD191)</f>
        <v>3</v>
      </c>
      <c r="AE191" s="444">
        <f>SUM(ENERO:DICIEMBRE!AE191)</f>
        <v>2</v>
      </c>
      <c r="AF191" s="444">
        <f>SUM(ENERO:DICIEMBRE!AF191)</f>
        <v>1</v>
      </c>
      <c r="AG191" s="444">
        <f>SUM(ENERO:DICIEMBRE!AG191)</f>
        <v>0</v>
      </c>
      <c r="AH191" s="444">
        <f>SUM(ENERO:DICIEMBRE!AH191)</f>
        <v>1</v>
      </c>
      <c r="AI191" s="444">
        <f>SUM(ENERO:DICIEMBRE!AI191)</f>
        <v>3</v>
      </c>
      <c r="AJ191" s="444">
        <f>SUM(ENERO:DICIEMBRE!AJ191)</f>
        <v>6</v>
      </c>
      <c r="AK191" s="444">
        <f>SUM(ENERO:DICIEMBRE!AK191)</f>
        <v>12</v>
      </c>
      <c r="AL191" s="444">
        <f>SUM(ENERO:DICIEMBRE!AL191)</f>
        <v>8</v>
      </c>
      <c r="AM191" s="444">
        <f>SUM(ENERO:DICIEMBRE!AM191)</f>
        <v>9</v>
      </c>
      <c r="AN191" s="444">
        <f>SUM(ENERO:DICIEMBRE!AN191)</f>
        <v>6</v>
      </c>
      <c r="AO191" s="444">
        <f>SUM(ENERO:DICIEMBRE!AO191)</f>
        <v>9</v>
      </c>
      <c r="AP191" s="444">
        <f>SUM(ENERO:DICIEMBRE!AP191)</f>
        <v>16</v>
      </c>
      <c r="AQ191" s="444">
        <f>SUM(ENERO:DICIEMBRE!AQ191)</f>
        <v>63</v>
      </c>
      <c r="AR191" s="444">
        <f>SUM(ENERO:DICIEMBRE!AR191)</f>
        <v>0</v>
      </c>
      <c r="AS191" s="444">
        <f>SUM(ENERO:DICIEMBRE!AS191)</f>
        <v>20</v>
      </c>
      <c r="AT191" s="311" t="str">
        <f t="shared" si="29"/>
        <v/>
      </c>
      <c r="CA191" s="31" t="str">
        <f t="shared" si="30"/>
        <v/>
      </c>
      <c r="CB191" s="31"/>
      <c r="CC191" s="31"/>
      <c r="CD191" s="31"/>
      <c r="CE191" s="31"/>
      <c r="CF191" s="31"/>
      <c r="CG191" s="32">
        <f t="shared" si="31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</row>
    <row r="192" spans="1:98" ht="15" customHeight="1" x14ac:dyDescent="0.2">
      <c r="A192" s="330" t="s">
        <v>194</v>
      </c>
      <c r="B192" s="327">
        <f t="shared" si="34"/>
        <v>0</v>
      </c>
      <c r="C192" s="328">
        <f t="shared" si="33"/>
        <v>0</v>
      </c>
      <c r="D192" s="328">
        <f t="shared" si="33"/>
        <v>0</v>
      </c>
      <c r="E192" s="444">
        <f>SUM(ENERO:DICIEMBRE!E192)</f>
        <v>0</v>
      </c>
      <c r="F192" s="444">
        <f>SUM(ENERO:DICIEMBRE!F192)</f>
        <v>0</v>
      </c>
      <c r="G192" s="444">
        <f>SUM(ENERO:DICIEMBRE!G192)</f>
        <v>0</v>
      </c>
      <c r="H192" s="444">
        <f>SUM(ENERO:DICIEMBRE!H192)</f>
        <v>0</v>
      </c>
      <c r="I192" s="444">
        <f>SUM(ENERO:DICIEMBRE!I192)</f>
        <v>0</v>
      </c>
      <c r="J192" s="444">
        <f>SUM(ENERO:DICIEMBRE!J192)</f>
        <v>0</v>
      </c>
      <c r="K192" s="444">
        <f>SUM(ENERO:DICIEMBRE!K192)</f>
        <v>0</v>
      </c>
      <c r="L192" s="444">
        <f>SUM(ENERO:DICIEMBRE!L192)</f>
        <v>0</v>
      </c>
      <c r="M192" s="444">
        <f>SUM(ENERO:DICIEMBRE!M192)</f>
        <v>0</v>
      </c>
      <c r="N192" s="444">
        <f>SUM(ENERO:DICIEMBRE!N192)</f>
        <v>0</v>
      </c>
      <c r="O192" s="444">
        <f>SUM(ENERO:DICIEMBRE!O192)</f>
        <v>0</v>
      </c>
      <c r="P192" s="444">
        <f>SUM(ENERO:DICIEMBRE!P192)</f>
        <v>0</v>
      </c>
      <c r="Q192" s="444">
        <f>SUM(ENERO:DICIEMBRE!Q192)</f>
        <v>0</v>
      </c>
      <c r="R192" s="444">
        <f>SUM(ENERO:DICIEMBRE!R192)</f>
        <v>0</v>
      </c>
      <c r="S192" s="444">
        <f>SUM(ENERO:DICIEMBRE!S192)</f>
        <v>0</v>
      </c>
      <c r="T192" s="444">
        <f>SUM(ENERO:DICIEMBRE!T192)</f>
        <v>0</v>
      </c>
      <c r="U192" s="444">
        <f>SUM(ENERO:DICIEMBRE!U192)</f>
        <v>0</v>
      </c>
      <c r="V192" s="444">
        <f>SUM(ENERO:DICIEMBRE!V192)</f>
        <v>0</v>
      </c>
      <c r="W192" s="444">
        <f>SUM(ENERO:DICIEMBRE!W192)</f>
        <v>0</v>
      </c>
      <c r="X192" s="444">
        <f>SUM(ENERO:DICIEMBRE!X192)</f>
        <v>0</v>
      </c>
      <c r="Y192" s="444">
        <f>SUM(ENERO:DICIEMBRE!Y192)</f>
        <v>0</v>
      </c>
      <c r="Z192" s="444">
        <f>SUM(ENERO:DICIEMBRE!Z192)</f>
        <v>0</v>
      </c>
      <c r="AA192" s="444">
        <f>SUM(ENERO:DICIEMBRE!AA192)</f>
        <v>0</v>
      </c>
      <c r="AB192" s="444">
        <f>SUM(ENERO:DICIEMBRE!AB192)</f>
        <v>0</v>
      </c>
      <c r="AC192" s="444">
        <f>SUM(ENERO:DICIEMBRE!AC192)</f>
        <v>0</v>
      </c>
      <c r="AD192" s="444">
        <f>SUM(ENERO:DICIEMBRE!AD192)</f>
        <v>0</v>
      </c>
      <c r="AE192" s="444">
        <f>SUM(ENERO:DICIEMBRE!AE192)</f>
        <v>0</v>
      </c>
      <c r="AF192" s="444">
        <f>SUM(ENERO:DICIEMBRE!AF192)</f>
        <v>0</v>
      </c>
      <c r="AG192" s="444">
        <f>SUM(ENERO:DICIEMBRE!AG192)</f>
        <v>0</v>
      </c>
      <c r="AH192" s="444">
        <f>SUM(ENERO:DICIEMBRE!AH192)</f>
        <v>0</v>
      </c>
      <c r="AI192" s="444">
        <f>SUM(ENERO:DICIEMBRE!AI192)</f>
        <v>0</v>
      </c>
      <c r="AJ192" s="444">
        <f>SUM(ENERO:DICIEMBRE!AJ192)</f>
        <v>0</v>
      </c>
      <c r="AK192" s="444">
        <f>SUM(ENERO:DICIEMBRE!AK192)</f>
        <v>0</v>
      </c>
      <c r="AL192" s="444">
        <f>SUM(ENERO:DICIEMBRE!AL192)</f>
        <v>0</v>
      </c>
      <c r="AM192" s="444">
        <f>SUM(ENERO:DICIEMBRE!AM192)</f>
        <v>0</v>
      </c>
      <c r="AN192" s="444">
        <f>SUM(ENERO:DICIEMBRE!AN192)</f>
        <v>0</v>
      </c>
      <c r="AO192" s="444">
        <f>SUM(ENERO:DICIEMBRE!AO192)</f>
        <v>0</v>
      </c>
      <c r="AP192" s="444">
        <f>SUM(ENERO:DICIEMBRE!AP192)</f>
        <v>0</v>
      </c>
      <c r="AQ192" s="444">
        <f>SUM(ENERO:DICIEMBRE!AQ192)</f>
        <v>0</v>
      </c>
      <c r="AR192" s="444">
        <f>SUM(ENERO:DICIEMBRE!AR192)</f>
        <v>0</v>
      </c>
      <c r="AS192" s="444">
        <f>SUM(ENERO:DICIEMBRE!AS192)</f>
        <v>0</v>
      </c>
      <c r="AT192" s="311" t="str">
        <f t="shared" si="29"/>
        <v/>
      </c>
      <c r="CA192" s="31" t="str">
        <f t="shared" si="30"/>
        <v/>
      </c>
      <c r="CB192" s="31"/>
      <c r="CC192" s="31"/>
      <c r="CD192" s="31"/>
      <c r="CE192" s="31"/>
      <c r="CF192" s="31"/>
      <c r="CG192" s="32">
        <f t="shared" si="31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</row>
    <row r="193" spans="1:98" ht="15" customHeight="1" x14ac:dyDescent="0.2">
      <c r="A193" s="330" t="s">
        <v>73</v>
      </c>
      <c r="B193" s="327">
        <f t="shared" si="34"/>
        <v>0</v>
      </c>
      <c r="C193" s="328">
        <f t="shared" si="33"/>
        <v>0</v>
      </c>
      <c r="D193" s="331">
        <f t="shared" si="33"/>
        <v>0</v>
      </c>
      <c r="E193" s="444">
        <f>SUM(ENERO:DICIEMBRE!E193)</f>
        <v>0</v>
      </c>
      <c r="F193" s="444">
        <f>SUM(ENERO:DICIEMBRE!F193)</f>
        <v>0</v>
      </c>
      <c r="G193" s="444">
        <f>SUM(ENERO:DICIEMBRE!G193)</f>
        <v>0</v>
      </c>
      <c r="H193" s="444">
        <f>SUM(ENERO:DICIEMBRE!H193)</f>
        <v>0</v>
      </c>
      <c r="I193" s="444">
        <f>SUM(ENERO:DICIEMBRE!I193)</f>
        <v>0</v>
      </c>
      <c r="J193" s="444">
        <f>SUM(ENERO:DICIEMBRE!J193)</f>
        <v>0</v>
      </c>
      <c r="K193" s="444">
        <f>SUM(ENERO:DICIEMBRE!K193)</f>
        <v>0</v>
      </c>
      <c r="L193" s="444">
        <f>SUM(ENERO:DICIEMBRE!L193)</f>
        <v>0</v>
      </c>
      <c r="M193" s="444">
        <f>SUM(ENERO:DICIEMBRE!M193)</f>
        <v>0</v>
      </c>
      <c r="N193" s="444">
        <f>SUM(ENERO:DICIEMBRE!N193)</f>
        <v>0</v>
      </c>
      <c r="O193" s="444">
        <f>SUM(ENERO:DICIEMBRE!O193)</f>
        <v>0</v>
      </c>
      <c r="P193" s="444">
        <f>SUM(ENERO:DICIEMBRE!P193)</f>
        <v>0</v>
      </c>
      <c r="Q193" s="444">
        <f>SUM(ENERO:DICIEMBRE!Q193)</f>
        <v>0</v>
      </c>
      <c r="R193" s="444">
        <f>SUM(ENERO:DICIEMBRE!R193)</f>
        <v>0</v>
      </c>
      <c r="S193" s="444">
        <f>SUM(ENERO:DICIEMBRE!S193)</f>
        <v>0</v>
      </c>
      <c r="T193" s="444">
        <f>SUM(ENERO:DICIEMBRE!T193)</f>
        <v>0</v>
      </c>
      <c r="U193" s="444">
        <f>SUM(ENERO:DICIEMBRE!U193)</f>
        <v>0</v>
      </c>
      <c r="V193" s="444">
        <f>SUM(ENERO:DICIEMBRE!V193)</f>
        <v>0</v>
      </c>
      <c r="W193" s="444">
        <f>SUM(ENERO:DICIEMBRE!W193)</f>
        <v>0</v>
      </c>
      <c r="X193" s="444">
        <f>SUM(ENERO:DICIEMBRE!X193)</f>
        <v>0</v>
      </c>
      <c r="Y193" s="444">
        <f>SUM(ENERO:DICIEMBRE!Y193)</f>
        <v>0</v>
      </c>
      <c r="Z193" s="444">
        <f>SUM(ENERO:DICIEMBRE!Z193)</f>
        <v>0</v>
      </c>
      <c r="AA193" s="444">
        <f>SUM(ENERO:DICIEMBRE!AA193)</f>
        <v>0</v>
      </c>
      <c r="AB193" s="444">
        <f>SUM(ENERO:DICIEMBRE!AB193)</f>
        <v>0</v>
      </c>
      <c r="AC193" s="444">
        <f>SUM(ENERO:DICIEMBRE!AC193)</f>
        <v>0</v>
      </c>
      <c r="AD193" s="444">
        <f>SUM(ENERO:DICIEMBRE!AD193)</f>
        <v>0</v>
      </c>
      <c r="AE193" s="444">
        <f>SUM(ENERO:DICIEMBRE!AE193)</f>
        <v>0</v>
      </c>
      <c r="AF193" s="444">
        <f>SUM(ENERO:DICIEMBRE!AF193)</f>
        <v>0</v>
      </c>
      <c r="AG193" s="444">
        <f>SUM(ENERO:DICIEMBRE!AG193)</f>
        <v>0</v>
      </c>
      <c r="AH193" s="444">
        <f>SUM(ENERO:DICIEMBRE!AH193)</f>
        <v>0</v>
      </c>
      <c r="AI193" s="444">
        <f>SUM(ENERO:DICIEMBRE!AI193)</f>
        <v>0</v>
      </c>
      <c r="AJ193" s="444">
        <f>SUM(ENERO:DICIEMBRE!AJ193)</f>
        <v>0</v>
      </c>
      <c r="AK193" s="444">
        <f>SUM(ENERO:DICIEMBRE!AK193)</f>
        <v>0</v>
      </c>
      <c r="AL193" s="444">
        <f>SUM(ENERO:DICIEMBRE!AL193)</f>
        <v>0</v>
      </c>
      <c r="AM193" s="444">
        <f>SUM(ENERO:DICIEMBRE!AM193)</f>
        <v>0</v>
      </c>
      <c r="AN193" s="444">
        <f>SUM(ENERO:DICIEMBRE!AN193)</f>
        <v>0</v>
      </c>
      <c r="AO193" s="444">
        <f>SUM(ENERO:DICIEMBRE!AO193)</f>
        <v>0</v>
      </c>
      <c r="AP193" s="444">
        <f>SUM(ENERO:DICIEMBRE!AP193)</f>
        <v>0</v>
      </c>
      <c r="AQ193" s="444">
        <f>SUM(ENERO:DICIEMBRE!AQ193)</f>
        <v>0</v>
      </c>
      <c r="AR193" s="444">
        <f>SUM(ENERO:DICIEMBRE!AR193)</f>
        <v>0</v>
      </c>
      <c r="AS193" s="444">
        <f>SUM(ENERO:DICIEMBRE!AS193)</f>
        <v>0</v>
      </c>
      <c r="AT193" s="311" t="str">
        <f t="shared" si="29"/>
        <v/>
      </c>
      <c r="CA193" s="31" t="str">
        <f t="shared" si="30"/>
        <v/>
      </c>
      <c r="CB193" s="31"/>
      <c r="CC193" s="31"/>
      <c r="CD193" s="31"/>
      <c r="CE193" s="31"/>
      <c r="CF193" s="31"/>
      <c r="CG193" s="32">
        <f t="shared" si="31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</row>
    <row r="194" spans="1:98" ht="15" customHeight="1" x14ac:dyDescent="0.2">
      <c r="A194" s="332" t="s">
        <v>65</v>
      </c>
      <c r="B194" s="327">
        <f t="shared" si="34"/>
        <v>600</v>
      </c>
      <c r="C194" s="333">
        <f t="shared" si="33"/>
        <v>262</v>
      </c>
      <c r="D194" s="334">
        <f t="shared" si="33"/>
        <v>338</v>
      </c>
      <c r="E194" s="444">
        <f>SUM(ENERO:DICIEMBRE!E194)</f>
        <v>3</v>
      </c>
      <c r="F194" s="444">
        <f>SUM(ENERO:DICIEMBRE!F194)</f>
        <v>1</v>
      </c>
      <c r="G194" s="444">
        <f>SUM(ENERO:DICIEMBRE!G194)</f>
        <v>0</v>
      </c>
      <c r="H194" s="444">
        <f>SUM(ENERO:DICIEMBRE!H194)</f>
        <v>0</v>
      </c>
      <c r="I194" s="444">
        <f>SUM(ENERO:DICIEMBRE!I194)</f>
        <v>2</v>
      </c>
      <c r="J194" s="444">
        <f>SUM(ENERO:DICIEMBRE!J194)</f>
        <v>2</v>
      </c>
      <c r="K194" s="444">
        <f>SUM(ENERO:DICIEMBRE!K194)</f>
        <v>2</v>
      </c>
      <c r="L194" s="444">
        <f>SUM(ENERO:DICIEMBRE!L194)</f>
        <v>6</v>
      </c>
      <c r="M194" s="444">
        <f>SUM(ENERO:DICIEMBRE!M194)</f>
        <v>4</v>
      </c>
      <c r="N194" s="444">
        <f>SUM(ENERO:DICIEMBRE!N194)</f>
        <v>3</v>
      </c>
      <c r="O194" s="444">
        <f>SUM(ENERO:DICIEMBRE!O194)</f>
        <v>4</v>
      </c>
      <c r="P194" s="444">
        <f>SUM(ENERO:DICIEMBRE!P194)</f>
        <v>10</v>
      </c>
      <c r="Q194" s="444">
        <f>SUM(ENERO:DICIEMBRE!Q194)</f>
        <v>5</v>
      </c>
      <c r="R194" s="444">
        <f>SUM(ENERO:DICIEMBRE!R194)</f>
        <v>2</v>
      </c>
      <c r="S194" s="444">
        <f>SUM(ENERO:DICIEMBRE!S194)</f>
        <v>4</v>
      </c>
      <c r="T194" s="444">
        <f>SUM(ENERO:DICIEMBRE!T194)</f>
        <v>13</v>
      </c>
      <c r="U194" s="444">
        <f>SUM(ENERO:DICIEMBRE!U194)</f>
        <v>9</v>
      </c>
      <c r="V194" s="444">
        <f>SUM(ENERO:DICIEMBRE!V194)</f>
        <v>3</v>
      </c>
      <c r="W194" s="444">
        <f>SUM(ENERO:DICIEMBRE!W194)</f>
        <v>3</v>
      </c>
      <c r="X194" s="444">
        <f>SUM(ENERO:DICIEMBRE!X194)</f>
        <v>8</v>
      </c>
      <c r="Y194" s="444">
        <f>SUM(ENERO:DICIEMBRE!Y194)</f>
        <v>6</v>
      </c>
      <c r="Z194" s="444">
        <f>SUM(ENERO:DICIEMBRE!Z194)</f>
        <v>12</v>
      </c>
      <c r="AA194" s="444">
        <f>SUM(ENERO:DICIEMBRE!AA194)</f>
        <v>7</v>
      </c>
      <c r="AB194" s="444">
        <f>SUM(ENERO:DICIEMBRE!AB194)</f>
        <v>15</v>
      </c>
      <c r="AC194" s="444">
        <f>SUM(ENERO:DICIEMBRE!AC194)</f>
        <v>25</v>
      </c>
      <c r="AD194" s="444">
        <f>SUM(ENERO:DICIEMBRE!AD194)</f>
        <v>37</v>
      </c>
      <c r="AE194" s="444">
        <f>SUM(ENERO:DICIEMBRE!AE194)</f>
        <v>20</v>
      </c>
      <c r="AF194" s="444">
        <f>SUM(ENERO:DICIEMBRE!AF194)</f>
        <v>32</v>
      </c>
      <c r="AG194" s="444">
        <f>SUM(ENERO:DICIEMBRE!AG194)</f>
        <v>30</v>
      </c>
      <c r="AH194" s="444">
        <f>SUM(ENERO:DICIEMBRE!AH194)</f>
        <v>20</v>
      </c>
      <c r="AI194" s="444">
        <f>SUM(ENERO:DICIEMBRE!AI194)</f>
        <v>41</v>
      </c>
      <c r="AJ194" s="444">
        <f>SUM(ENERO:DICIEMBRE!AJ194)</f>
        <v>31</v>
      </c>
      <c r="AK194" s="444">
        <f>SUM(ENERO:DICIEMBRE!AK194)</f>
        <v>29</v>
      </c>
      <c r="AL194" s="444">
        <f>SUM(ENERO:DICIEMBRE!AL194)</f>
        <v>38</v>
      </c>
      <c r="AM194" s="444">
        <f>SUM(ENERO:DICIEMBRE!AM194)</f>
        <v>30</v>
      </c>
      <c r="AN194" s="444">
        <f>SUM(ENERO:DICIEMBRE!AN194)</f>
        <v>42</v>
      </c>
      <c r="AO194" s="444">
        <f>SUM(ENERO:DICIEMBRE!AO194)</f>
        <v>38</v>
      </c>
      <c r="AP194" s="444">
        <f>SUM(ENERO:DICIEMBRE!AP194)</f>
        <v>63</v>
      </c>
      <c r="AQ194" s="444">
        <f>SUM(ENERO:DICIEMBRE!AQ194)</f>
        <v>286</v>
      </c>
      <c r="AR194" s="444">
        <f>SUM(ENERO:DICIEMBRE!AR194)</f>
        <v>155</v>
      </c>
      <c r="AS194" s="444">
        <f>SUM(ENERO:DICIEMBRE!AS194)</f>
        <v>159</v>
      </c>
      <c r="AT194" s="311" t="str">
        <f t="shared" si="29"/>
        <v/>
      </c>
      <c r="CA194" s="31" t="str">
        <f t="shared" si="30"/>
        <v/>
      </c>
      <c r="CB194" s="31"/>
      <c r="CC194" s="31"/>
      <c r="CD194" s="31"/>
      <c r="CE194" s="31"/>
      <c r="CF194" s="31"/>
      <c r="CG194" s="32">
        <f t="shared" si="31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</row>
    <row r="195" spans="1:98" ht="15" customHeight="1" x14ac:dyDescent="0.2">
      <c r="A195" s="335" t="s">
        <v>43</v>
      </c>
      <c r="B195" s="200">
        <f>SUM(B196:B200)</f>
        <v>1657</v>
      </c>
      <c r="C195" s="201">
        <f>SUM(C196:C200)</f>
        <v>756</v>
      </c>
      <c r="D195" s="308">
        <f>SUM(D196:D200)</f>
        <v>901</v>
      </c>
      <c r="E195" s="336">
        <f>SUM(E196:E200)</f>
        <v>46</v>
      </c>
      <c r="F195" s="337">
        <f t="shared" ref="F195:AS195" si="35">SUM(F196:F200)</f>
        <v>28</v>
      </c>
      <c r="G195" s="338">
        <f t="shared" si="35"/>
        <v>11</v>
      </c>
      <c r="H195" s="93">
        <f t="shared" si="35"/>
        <v>10</v>
      </c>
      <c r="I195" s="20">
        <f t="shared" si="35"/>
        <v>22</v>
      </c>
      <c r="J195" s="93">
        <f t="shared" si="35"/>
        <v>16</v>
      </c>
      <c r="K195" s="20">
        <f t="shared" si="35"/>
        <v>27</v>
      </c>
      <c r="L195" s="93">
        <f t="shared" si="35"/>
        <v>19</v>
      </c>
      <c r="M195" s="20">
        <f t="shared" si="35"/>
        <v>37</v>
      </c>
      <c r="N195" s="93">
        <f t="shared" si="35"/>
        <v>29</v>
      </c>
      <c r="O195" s="20">
        <f t="shared" si="35"/>
        <v>17</v>
      </c>
      <c r="P195" s="93">
        <f t="shared" si="35"/>
        <v>27</v>
      </c>
      <c r="Q195" s="20">
        <f t="shared" si="35"/>
        <v>14</v>
      </c>
      <c r="R195" s="93">
        <f t="shared" si="35"/>
        <v>15</v>
      </c>
      <c r="S195" s="20">
        <f t="shared" si="35"/>
        <v>15</v>
      </c>
      <c r="T195" s="93">
        <f t="shared" si="35"/>
        <v>18</v>
      </c>
      <c r="U195" s="20">
        <f t="shared" si="35"/>
        <v>18</v>
      </c>
      <c r="V195" s="93">
        <f t="shared" si="35"/>
        <v>18</v>
      </c>
      <c r="W195" s="20">
        <f t="shared" si="35"/>
        <v>12</v>
      </c>
      <c r="X195" s="93">
        <f t="shared" si="35"/>
        <v>20</v>
      </c>
      <c r="Y195" s="20">
        <f t="shared" si="35"/>
        <v>24</v>
      </c>
      <c r="Z195" s="93">
        <f t="shared" si="35"/>
        <v>29</v>
      </c>
      <c r="AA195" s="20">
        <f t="shared" si="35"/>
        <v>17</v>
      </c>
      <c r="AB195" s="93">
        <f t="shared" si="35"/>
        <v>33</v>
      </c>
      <c r="AC195" s="20">
        <f t="shared" si="35"/>
        <v>36</v>
      </c>
      <c r="AD195" s="93">
        <f t="shared" si="35"/>
        <v>63</v>
      </c>
      <c r="AE195" s="20">
        <f t="shared" si="35"/>
        <v>56</v>
      </c>
      <c r="AF195" s="93">
        <f t="shared" si="35"/>
        <v>125</v>
      </c>
      <c r="AG195" s="20">
        <f t="shared" si="35"/>
        <v>60</v>
      </c>
      <c r="AH195" s="93">
        <f t="shared" si="35"/>
        <v>83</v>
      </c>
      <c r="AI195" s="20">
        <f t="shared" si="35"/>
        <v>55</v>
      </c>
      <c r="AJ195" s="93">
        <f t="shared" si="35"/>
        <v>76</v>
      </c>
      <c r="AK195" s="20">
        <f t="shared" si="35"/>
        <v>96</v>
      </c>
      <c r="AL195" s="93">
        <f t="shared" si="35"/>
        <v>90</v>
      </c>
      <c r="AM195" s="20">
        <f t="shared" si="35"/>
        <v>66</v>
      </c>
      <c r="AN195" s="93">
        <f t="shared" si="35"/>
        <v>73</v>
      </c>
      <c r="AO195" s="94">
        <f t="shared" si="35"/>
        <v>127</v>
      </c>
      <c r="AP195" s="95">
        <f t="shared" si="35"/>
        <v>129</v>
      </c>
      <c r="AQ195" s="339">
        <f t="shared" si="35"/>
        <v>880</v>
      </c>
      <c r="AR195" s="340">
        <f t="shared" si="35"/>
        <v>120</v>
      </c>
      <c r="AS195" s="22">
        <f t="shared" si="35"/>
        <v>544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</row>
    <row r="196" spans="1:98" ht="16.5" customHeight="1" x14ac:dyDescent="0.2">
      <c r="A196" s="33" t="s">
        <v>44</v>
      </c>
      <c r="B196" s="342">
        <f t="shared" ref="B196:B200" si="36">SUM(C196+D196)</f>
        <v>1589</v>
      </c>
      <c r="C196" s="343">
        <f t="shared" si="33"/>
        <v>717</v>
      </c>
      <c r="D196" s="334">
        <f t="shared" si="33"/>
        <v>872</v>
      </c>
      <c r="E196" s="444">
        <f>SUM(ENERO:DICIEMBRE!E196)</f>
        <v>46</v>
      </c>
      <c r="F196" s="444">
        <f>SUM(ENERO:DICIEMBRE!F196)</f>
        <v>28</v>
      </c>
      <c r="G196" s="444">
        <f>SUM(ENERO:DICIEMBRE!G196)</f>
        <v>11</v>
      </c>
      <c r="H196" s="444">
        <f>SUM(ENERO:DICIEMBRE!H196)</f>
        <v>10</v>
      </c>
      <c r="I196" s="444">
        <f>SUM(ENERO:DICIEMBRE!I196)</f>
        <v>22</v>
      </c>
      <c r="J196" s="444">
        <f>SUM(ENERO:DICIEMBRE!J196)</f>
        <v>16</v>
      </c>
      <c r="K196" s="444">
        <f>SUM(ENERO:DICIEMBRE!K196)</f>
        <v>27</v>
      </c>
      <c r="L196" s="444">
        <f>SUM(ENERO:DICIEMBRE!L196)</f>
        <v>19</v>
      </c>
      <c r="M196" s="444">
        <f>SUM(ENERO:DICIEMBRE!M196)</f>
        <v>36</v>
      </c>
      <c r="N196" s="444">
        <f>SUM(ENERO:DICIEMBRE!N196)</f>
        <v>29</v>
      </c>
      <c r="O196" s="444">
        <f>SUM(ENERO:DICIEMBRE!O196)</f>
        <v>17</v>
      </c>
      <c r="P196" s="444">
        <f>SUM(ENERO:DICIEMBRE!P196)</f>
        <v>26</v>
      </c>
      <c r="Q196" s="444">
        <f>SUM(ENERO:DICIEMBRE!Q196)</f>
        <v>14</v>
      </c>
      <c r="R196" s="444">
        <f>SUM(ENERO:DICIEMBRE!R196)</f>
        <v>15</v>
      </c>
      <c r="S196" s="444">
        <f>SUM(ENERO:DICIEMBRE!S196)</f>
        <v>15</v>
      </c>
      <c r="T196" s="444">
        <f>SUM(ENERO:DICIEMBRE!T196)</f>
        <v>17</v>
      </c>
      <c r="U196" s="444">
        <f>SUM(ENERO:DICIEMBRE!U196)</f>
        <v>17</v>
      </c>
      <c r="V196" s="444">
        <f>SUM(ENERO:DICIEMBRE!V196)</f>
        <v>18</v>
      </c>
      <c r="W196" s="444">
        <f>SUM(ENERO:DICIEMBRE!W196)</f>
        <v>12</v>
      </c>
      <c r="X196" s="444">
        <f>SUM(ENERO:DICIEMBRE!X196)</f>
        <v>19</v>
      </c>
      <c r="Y196" s="444">
        <f>SUM(ENERO:DICIEMBRE!Y196)</f>
        <v>24</v>
      </c>
      <c r="Z196" s="444">
        <f>SUM(ENERO:DICIEMBRE!Z196)</f>
        <v>29</v>
      </c>
      <c r="AA196" s="444">
        <f>SUM(ENERO:DICIEMBRE!AA196)</f>
        <v>17</v>
      </c>
      <c r="AB196" s="444">
        <f>SUM(ENERO:DICIEMBRE!AB196)</f>
        <v>32</v>
      </c>
      <c r="AC196" s="444">
        <f>SUM(ENERO:DICIEMBRE!AC196)</f>
        <v>35</v>
      </c>
      <c r="AD196" s="444">
        <f>SUM(ENERO:DICIEMBRE!AD196)</f>
        <v>62</v>
      </c>
      <c r="AE196" s="444">
        <f>SUM(ENERO:DICIEMBRE!AE196)</f>
        <v>54</v>
      </c>
      <c r="AF196" s="444">
        <f>SUM(ENERO:DICIEMBRE!AF196)</f>
        <v>124</v>
      </c>
      <c r="AG196" s="444">
        <f>SUM(ENERO:DICIEMBRE!AG196)</f>
        <v>57</v>
      </c>
      <c r="AH196" s="444">
        <f>SUM(ENERO:DICIEMBRE!AH196)</f>
        <v>81</v>
      </c>
      <c r="AI196" s="444">
        <f>SUM(ENERO:DICIEMBRE!AI196)</f>
        <v>51</v>
      </c>
      <c r="AJ196" s="444">
        <f>SUM(ENERO:DICIEMBRE!AJ196)</f>
        <v>76</v>
      </c>
      <c r="AK196" s="444">
        <f>SUM(ENERO:DICIEMBRE!AK196)</f>
        <v>90</v>
      </c>
      <c r="AL196" s="444">
        <f>SUM(ENERO:DICIEMBRE!AL196)</f>
        <v>84</v>
      </c>
      <c r="AM196" s="444">
        <f>SUM(ENERO:DICIEMBRE!AM196)</f>
        <v>58</v>
      </c>
      <c r="AN196" s="444">
        <f>SUM(ENERO:DICIEMBRE!AN196)</f>
        <v>71</v>
      </c>
      <c r="AO196" s="444">
        <f>SUM(ENERO:DICIEMBRE!AO196)</f>
        <v>114</v>
      </c>
      <c r="AP196" s="444">
        <f>SUM(ENERO:DICIEMBRE!AP196)</f>
        <v>116</v>
      </c>
      <c r="AQ196" s="444">
        <f>SUM(ENERO:DICIEMBRE!AQ196)</f>
        <v>859</v>
      </c>
      <c r="AR196" s="444">
        <f>SUM(ENERO:DICIEMBRE!AR196)</f>
        <v>111</v>
      </c>
      <c r="AS196" s="444">
        <f>SUM(ENERO:DICIEMBRE!AS196)</f>
        <v>506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</row>
    <row r="197" spans="1:98" x14ac:dyDescent="0.2">
      <c r="A197" s="44" t="s">
        <v>45</v>
      </c>
      <c r="B197" s="324">
        <f t="shared" si="36"/>
        <v>6</v>
      </c>
      <c r="C197" s="325">
        <f t="shared" si="33"/>
        <v>4</v>
      </c>
      <c r="D197" s="326">
        <f t="shared" si="33"/>
        <v>2</v>
      </c>
      <c r="E197" s="444">
        <f>SUM(ENERO:DICIEMBRE!E197)</f>
        <v>0</v>
      </c>
      <c r="F197" s="444">
        <f>SUM(ENERO:DICIEMBRE!F197)</f>
        <v>0</v>
      </c>
      <c r="G197" s="444">
        <f>SUM(ENERO:DICIEMBRE!G197)</f>
        <v>0</v>
      </c>
      <c r="H197" s="444">
        <f>SUM(ENERO:DICIEMBRE!H197)</f>
        <v>0</v>
      </c>
      <c r="I197" s="444">
        <f>SUM(ENERO:DICIEMBRE!I197)</f>
        <v>0</v>
      </c>
      <c r="J197" s="444">
        <f>SUM(ENERO:DICIEMBRE!J197)</f>
        <v>0</v>
      </c>
      <c r="K197" s="444">
        <f>SUM(ENERO:DICIEMBRE!K197)</f>
        <v>0</v>
      </c>
      <c r="L197" s="444">
        <f>SUM(ENERO:DICIEMBRE!L197)</f>
        <v>0</v>
      </c>
      <c r="M197" s="444">
        <f>SUM(ENERO:DICIEMBRE!M197)</f>
        <v>0</v>
      </c>
      <c r="N197" s="444">
        <f>SUM(ENERO:DICIEMBRE!N197)</f>
        <v>0</v>
      </c>
      <c r="O197" s="444">
        <f>SUM(ENERO:DICIEMBRE!O197)</f>
        <v>0</v>
      </c>
      <c r="P197" s="444">
        <f>SUM(ENERO:DICIEMBRE!P197)</f>
        <v>0</v>
      </c>
      <c r="Q197" s="444">
        <f>SUM(ENERO:DICIEMBRE!Q197)</f>
        <v>0</v>
      </c>
      <c r="R197" s="444">
        <f>SUM(ENERO:DICIEMBRE!R197)</f>
        <v>0</v>
      </c>
      <c r="S197" s="444">
        <f>SUM(ENERO:DICIEMBRE!S197)</f>
        <v>0</v>
      </c>
      <c r="T197" s="444">
        <f>SUM(ENERO:DICIEMBRE!T197)</f>
        <v>0</v>
      </c>
      <c r="U197" s="444">
        <f>SUM(ENERO:DICIEMBRE!U197)</f>
        <v>1</v>
      </c>
      <c r="V197" s="444">
        <f>SUM(ENERO:DICIEMBRE!V197)</f>
        <v>0</v>
      </c>
      <c r="W197" s="444">
        <f>SUM(ENERO:DICIEMBRE!W197)</f>
        <v>0</v>
      </c>
      <c r="X197" s="444">
        <f>SUM(ENERO:DICIEMBRE!X197)</f>
        <v>0</v>
      </c>
      <c r="Y197" s="444">
        <f>SUM(ENERO:DICIEMBRE!Y197)</f>
        <v>0</v>
      </c>
      <c r="Z197" s="444">
        <f>SUM(ENERO:DICIEMBRE!Z197)</f>
        <v>0</v>
      </c>
      <c r="AA197" s="444">
        <f>SUM(ENERO:DICIEMBRE!AA197)</f>
        <v>0</v>
      </c>
      <c r="AB197" s="444">
        <f>SUM(ENERO:DICIEMBRE!AB197)</f>
        <v>0</v>
      </c>
      <c r="AC197" s="444">
        <f>SUM(ENERO:DICIEMBRE!AC197)</f>
        <v>0</v>
      </c>
      <c r="AD197" s="444">
        <f>SUM(ENERO:DICIEMBRE!AD197)</f>
        <v>0</v>
      </c>
      <c r="AE197" s="444">
        <f>SUM(ENERO:DICIEMBRE!AE197)</f>
        <v>0</v>
      </c>
      <c r="AF197" s="444">
        <f>SUM(ENERO:DICIEMBRE!AF197)</f>
        <v>0</v>
      </c>
      <c r="AG197" s="444">
        <f>SUM(ENERO:DICIEMBRE!AG197)</f>
        <v>1</v>
      </c>
      <c r="AH197" s="444">
        <f>SUM(ENERO:DICIEMBRE!AH197)</f>
        <v>0</v>
      </c>
      <c r="AI197" s="444">
        <f>SUM(ENERO:DICIEMBRE!AI197)</f>
        <v>1</v>
      </c>
      <c r="AJ197" s="444">
        <f>SUM(ENERO:DICIEMBRE!AJ197)</f>
        <v>0</v>
      </c>
      <c r="AK197" s="444">
        <f>SUM(ENERO:DICIEMBRE!AK197)</f>
        <v>1</v>
      </c>
      <c r="AL197" s="444">
        <f>SUM(ENERO:DICIEMBRE!AL197)</f>
        <v>0</v>
      </c>
      <c r="AM197" s="444">
        <f>SUM(ENERO:DICIEMBRE!AM197)</f>
        <v>0</v>
      </c>
      <c r="AN197" s="444">
        <f>SUM(ENERO:DICIEMBRE!AN197)</f>
        <v>1</v>
      </c>
      <c r="AO197" s="444">
        <f>SUM(ENERO:DICIEMBRE!AO197)</f>
        <v>0</v>
      </c>
      <c r="AP197" s="444">
        <f>SUM(ENERO:DICIEMBRE!AP197)</f>
        <v>1</v>
      </c>
      <c r="AQ197" s="444">
        <f>SUM(ENERO:DICIEMBRE!AQ197)</f>
        <v>6</v>
      </c>
      <c r="AR197" s="444">
        <f>SUM(ENERO:DICIEMBRE!AR197)</f>
        <v>0</v>
      </c>
      <c r="AS197" s="444">
        <f>SUM(ENERO:DICIEMBRE!AS197)</f>
        <v>0</v>
      </c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</row>
    <row r="198" spans="1:98" ht="15" customHeight="1" x14ac:dyDescent="0.2">
      <c r="A198" s="101" t="s">
        <v>46</v>
      </c>
      <c r="B198" s="324">
        <f t="shared" si="36"/>
        <v>58</v>
      </c>
      <c r="C198" s="325">
        <f t="shared" si="33"/>
        <v>32</v>
      </c>
      <c r="D198" s="326">
        <f t="shared" si="33"/>
        <v>26</v>
      </c>
      <c r="E198" s="444">
        <f>SUM(ENERO:DICIEMBRE!E198)</f>
        <v>0</v>
      </c>
      <c r="F198" s="444">
        <f>SUM(ENERO:DICIEMBRE!F198)</f>
        <v>0</v>
      </c>
      <c r="G198" s="444">
        <f>SUM(ENERO:DICIEMBRE!G198)</f>
        <v>0</v>
      </c>
      <c r="H198" s="444">
        <f>SUM(ENERO:DICIEMBRE!H198)</f>
        <v>0</v>
      </c>
      <c r="I198" s="444">
        <f>SUM(ENERO:DICIEMBRE!I198)</f>
        <v>0</v>
      </c>
      <c r="J198" s="444">
        <f>SUM(ENERO:DICIEMBRE!J198)</f>
        <v>0</v>
      </c>
      <c r="K198" s="444">
        <f>SUM(ENERO:DICIEMBRE!K198)</f>
        <v>0</v>
      </c>
      <c r="L198" s="444">
        <f>SUM(ENERO:DICIEMBRE!L198)</f>
        <v>0</v>
      </c>
      <c r="M198" s="444">
        <f>SUM(ENERO:DICIEMBRE!M198)</f>
        <v>0</v>
      </c>
      <c r="N198" s="444">
        <f>SUM(ENERO:DICIEMBRE!N198)</f>
        <v>0</v>
      </c>
      <c r="O198" s="444">
        <f>SUM(ENERO:DICIEMBRE!O198)</f>
        <v>0</v>
      </c>
      <c r="P198" s="444">
        <f>SUM(ENERO:DICIEMBRE!P198)</f>
        <v>1</v>
      </c>
      <c r="Q198" s="444">
        <f>SUM(ENERO:DICIEMBRE!Q198)</f>
        <v>0</v>
      </c>
      <c r="R198" s="444">
        <f>SUM(ENERO:DICIEMBRE!R198)</f>
        <v>0</v>
      </c>
      <c r="S198" s="444">
        <f>SUM(ENERO:DICIEMBRE!S198)</f>
        <v>0</v>
      </c>
      <c r="T198" s="444">
        <f>SUM(ENERO:DICIEMBRE!T198)</f>
        <v>1</v>
      </c>
      <c r="U198" s="444">
        <f>SUM(ENERO:DICIEMBRE!U198)</f>
        <v>0</v>
      </c>
      <c r="V198" s="444">
        <f>SUM(ENERO:DICIEMBRE!V198)</f>
        <v>0</v>
      </c>
      <c r="W198" s="444">
        <f>SUM(ENERO:DICIEMBRE!W198)</f>
        <v>0</v>
      </c>
      <c r="X198" s="444">
        <f>SUM(ENERO:DICIEMBRE!X198)</f>
        <v>0</v>
      </c>
      <c r="Y198" s="444">
        <f>SUM(ENERO:DICIEMBRE!Y198)</f>
        <v>0</v>
      </c>
      <c r="Z198" s="444">
        <f>SUM(ENERO:DICIEMBRE!Z198)</f>
        <v>0</v>
      </c>
      <c r="AA198" s="444">
        <f>SUM(ENERO:DICIEMBRE!AA198)</f>
        <v>0</v>
      </c>
      <c r="AB198" s="444">
        <f>SUM(ENERO:DICIEMBRE!AB198)</f>
        <v>1</v>
      </c>
      <c r="AC198" s="444">
        <f>SUM(ENERO:DICIEMBRE!AC198)</f>
        <v>1</v>
      </c>
      <c r="AD198" s="444">
        <f>SUM(ENERO:DICIEMBRE!AD198)</f>
        <v>1</v>
      </c>
      <c r="AE198" s="444">
        <f>SUM(ENERO:DICIEMBRE!AE198)</f>
        <v>2</v>
      </c>
      <c r="AF198" s="444">
        <f>SUM(ENERO:DICIEMBRE!AF198)</f>
        <v>1</v>
      </c>
      <c r="AG198" s="444">
        <f>SUM(ENERO:DICIEMBRE!AG198)</f>
        <v>2</v>
      </c>
      <c r="AH198" s="444">
        <f>SUM(ENERO:DICIEMBRE!AH198)</f>
        <v>2</v>
      </c>
      <c r="AI198" s="444">
        <f>SUM(ENERO:DICIEMBRE!AI198)</f>
        <v>3</v>
      </c>
      <c r="AJ198" s="444">
        <f>SUM(ENERO:DICIEMBRE!AJ198)</f>
        <v>0</v>
      </c>
      <c r="AK198" s="444">
        <f>SUM(ENERO:DICIEMBRE!AK198)</f>
        <v>4</v>
      </c>
      <c r="AL198" s="444">
        <f>SUM(ENERO:DICIEMBRE!AL198)</f>
        <v>6</v>
      </c>
      <c r="AM198" s="444">
        <f>SUM(ENERO:DICIEMBRE!AM198)</f>
        <v>7</v>
      </c>
      <c r="AN198" s="444">
        <f>SUM(ENERO:DICIEMBRE!AN198)</f>
        <v>1</v>
      </c>
      <c r="AO198" s="444">
        <f>SUM(ENERO:DICIEMBRE!AO198)</f>
        <v>13</v>
      </c>
      <c r="AP198" s="444">
        <f>SUM(ENERO:DICIEMBRE!AP198)</f>
        <v>12</v>
      </c>
      <c r="AQ198" s="444">
        <f>SUM(ENERO:DICIEMBRE!AQ198)</f>
        <v>14</v>
      </c>
      <c r="AR198" s="444">
        <f>SUM(ENERO:DICIEMBRE!AR198)</f>
        <v>8</v>
      </c>
      <c r="AS198" s="444">
        <f>SUM(ENERO:DICIEMBRE!AS198)</f>
        <v>36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</row>
    <row r="199" spans="1:98" ht="15" customHeight="1" x14ac:dyDescent="0.2">
      <c r="A199" s="345" t="s">
        <v>195</v>
      </c>
      <c r="B199" s="324">
        <f t="shared" si="36"/>
        <v>1</v>
      </c>
      <c r="C199" s="325">
        <f t="shared" si="33"/>
        <v>0</v>
      </c>
      <c r="D199" s="346">
        <f t="shared" si="33"/>
        <v>1</v>
      </c>
      <c r="E199" s="444">
        <f>SUM(ENERO:DICIEMBRE!E199)</f>
        <v>0</v>
      </c>
      <c r="F199" s="444">
        <f>SUM(ENERO:DICIEMBRE!F199)</f>
        <v>0</v>
      </c>
      <c r="G199" s="444">
        <f>SUM(ENERO:DICIEMBRE!G199)</f>
        <v>0</v>
      </c>
      <c r="H199" s="444">
        <f>SUM(ENERO:DICIEMBRE!H199)</f>
        <v>0</v>
      </c>
      <c r="I199" s="444">
        <f>SUM(ENERO:DICIEMBRE!I199)</f>
        <v>0</v>
      </c>
      <c r="J199" s="444">
        <f>SUM(ENERO:DICIEMBRE!J199)</f>
        <v>0</v>
      </c>
      <c r="K199" s="444">
        <f>SUM(ENERO:DICIEMBRE!K199)</f>
        <v>0</v>
      </c>
      <c r="L199" s="444">
        <f>SUM(ENERO:DICIEMBRE!L199)</f>
        <v>0</v>
      </c>
      <c r="M199" s="444">
        <f>SUM(ENERO:DICIEMBRE!M199)</f>
        <v>0</v>
      </c>
      <c r="N199" s="444">
        <f>SUM(ENERO:DICIEMBRE!N199)</f>
        <v>0</v>
      </c>
      <c r="O199" s="444">
        <f>SUM(ENERO:DICIEMBRE!O199)</f>
        <v>0</v>
      </c>
      <c r="P199" s="444">
        <f>SUM(ENERO:DICIEMBRE!P199)</f>
        <v>0</v>
      </c>
      <c r="Q199" s="444">
        <f>SUM(ENERO:DICIEMBRE!Q199)</f>
        <v>0</v>
      </c>
      <c r="R199" s="444">
        <f>SUM(ENERO:DICIEMBRE!R199)</f>
        <v>0</v>
      </c>
      <c r="S199" s="444">
        <f>SUM(ENERO:DICIEMBRE!S199)</f>
        <v>0</v>
      </c>
      <c r="T199" s="444">
        <f>SUM(ENERO:DICIEMBRE!T199)</f>
        <v>0</v>
      </c>
      <c r="U199" s="444">
        <f>SUM(ENERO:DICIEMBRE!U199)</f>
        <v>0</v>
      </c>
      <c r="V199" s="444">
        <f>SUM(ENERO:DICIEMBRE!V199)</f>
        <v>0</v>
      </c>
      <c r="W199" s="444">
        <f>SUM(ENERO:DICIEMBRE!W199)</f>
        <v>0</v>
      </c>
      <c r="X199" s="444">
        <f>SUM(ENERO:DICIEMBRE!X199)</f>
        <v>1</v>
      </c>
      <c r="Y199" s="444">
        <f>SUM(ENERO:DICIEMBRE!Y199)</f>
        <v>0</v>
      </c>
      <c r="Z199" s="444">
        <f>SUM(ENERO:DICIEMBRE!Z199)</f>
        <v>0</v>
      </c>
      <c r="AA199" s="444">
        <f>SUM(ENERO:DICIEMBRE!AA199)</f>
        <v>0</v>
      </c>
      <c r="AB199" s="444">
        <f>SUM(ENERO:DICIEMBRE!AB199)</f>
        <v>0</v>
      </c>
      <c r="AC199" s="444">
        <f>SUM(ENERO:DICIEMBRE!AC199)</f>
        <v>0</v>
      </c>
      <c r="AD199" s="444">
        <f>SUM(ENERO:DICIEMBRE!AD199)</f>
        <v>0</v>
      </c>
      <c r="AE199" s="444">
        <f>SUM(ENERO:DICIEMBRE!AE199)</f>
        <v>0</v>
      </c>
      <c r="AF199" s="444">
        <f>SUM(ENERO:DICIEMBRE!AF199)</f>
        <v>0</v>
      </c>
      <c r="AG199" s="444">
        <f>SUM(ENERO:DICIEMBRE!AG199)</f>
        <v>0</v>
      </c>
      <c r="AH199" s="444">
        <f>SUM(ENERO:DICIEMBRE!AH199)</f>
        <v>0</v>
      </c>
      <c r="AI199" s="444">
        <f>SUM(ENERO:DICIEMBRE!AI199)</f>
        <v>0</v>
      </c>
      <c r="AJ199" s="444">
        <f>SUM(ENERO:DICIEMBRE!AJ199)</f>
        <v>0</v>
      </c>
      <c r="AK199" s="444">
        <f>SUM(ENERO:DICIEMBRE!AK199)</f>
        <v>0</v>
      </c>
      <c r="AL199" s="444">
        <f>SUM(ENERO:DICIEMBRE!AL199)</f>
        <v>0</v>
      </c>
      <c r="AM199" s="444">
        <f>SUM(ENERO:DICIEMBRE!AM199)</f>
        <v>0</v>
      </c>
      <c r="AN199" s="444">
        <f>SUM(ENERO:DICIEMBRE!AN199)</f>
        <v>0</v>
      </c>
      <c r="AO199" s="444">
        <f>SUM(ENERO:DICIEMBRE!AO199)</f>
        <v>0</v>
      </c>
      <c r="AP199" s="444">
        <f>SUM(ENERO:DICIEMBRE!AP199)</f>
        <v>0</v>
      </c>
      <c r="AQ199" s="444">
        <f>SUM(ENERO:DICIEMBRE!AQ199)</f>
        <v>1</v>
      </c>
      <c r="AR199" s="444">
        <f>SUM(ENERO:DICIEMBRE!AR199)</f>
        <v>0</v>
      </c>
      <c r="AS199" s="444">
        <f>SUM(ENERO:DICIEMBRE!AS199)</f>
        <v>0</v>
      </c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</row>
    <row r="200" spans="1:98" ht="15" customHeight="1" x14ac:dyDescent="0.2">
      <c r="A200" s="347" t="s">
        <v>65</v>
      </c>
      <c r="B200" s="348">
        <f t="shared" si="36"/>
        <v>3</v>
      </c>
      <c r="C200" s="349">
        <f t="shared" si="33"/>
        <v>3</v>
      </c>
      <c r="D200" s="350">
        <f t="shared" si="33"/>
        <v>0</v>
      </c>
      <c r="E200" s="444">
        <f>SUM(ENERO:DICIEMBRE!E200)</f>
        <v>0</v>
      </c>
      <c r="F200" s="444">
        <f>SUM(ENERO:DICIEMBRE!F200)</f>
        <v>0</v>
      </c>
      <c r="G200" s="444">
        <f>SUM(ENERO:DICIEMBRE!G200)</f>
        <v>0</v>
      </c>
      <c r="H200" s="444">
        <f>SUM(ENERO:DICIEMBRE!H200)</f>
        <v>0</v>
      </c>
      <c r="I200" s="444">
        <f>SUM(ENERO:DICIEMBRE!I200)</f>
        <v>0</v>
      </c>
      <c r="J200" s="444">
        <f>SUM(ENERO:DICIEMBRE!J200)</f>
        <v>0</v>
      </c>
      <c r="K200" s="444">
        <f>SUM(ENERO:DICIEMBRE!K200)</f>
        <v>0</v>
      </c>
      <c r="L200" s="444">
        <f>SUM(ENERO:DICIEMBRE!L200)</f>
        <v>0</v>
      </c>
      <c r="M200" s="444">
        <f>SUM(ENERO:DICIEMBRE!M200)</f>
        <v>1</v>
      </c>
      <c r="N200" s="444">
        <f>SUM(ENERO:DICIEMBRE!N200)</f>
        <v>0</v>
      </c>
      <c r="O200" s="444">
        <f>SUM(ENERO:DICIEMBRE!O200)</f>
        <v>0</v>
      </c>
      <c r="P200" s="444">
        <f>SUM(ENERO:DICIEMBRE!P200)</f>
        <v>0</v>
      </c>
      <c r="Q200" s="444">
        <f>SUM(ENERO:DICIEMBRE!Q200)</f>
        <v>0</v>
      </c>
      <c r="R200" s="444">
        <f>SUM(ENERO:DICIEMBRE!R200)</f>
        <v>0</v>
      </c>
      <c r="S200" s="444">
        <f>SUM(ENERO:DICIEMBRE!S200)</f>
        <v>0</v>
      </c>
      <c r="T200" s="444">
        <f>SUM(ENERO:DICIEMBRE!T200)</f>
        <v>0</v>
      </c>
      <c r="U200" s="444">
        <f>SUM(ENERO:DICIEMBRE!U200)</f>
        <v>0</v>
      </c>
      <c r="V200" s="444">
        <f>SUM(ENERO:DICIEMBRE!V200)</f>
        <v>0</v>
      </c>
      <c r="W200" s="444">
        <f>SUM(ENERO:DICIEMBRE!W200)</f>
        <v>0</v>
      </c>
      <c r="X200" s="444">
        <f>SUM(ENERO:DICIEMBRE!X200)</f>
        <v>0</v>
      </c>
      <c r="Y200" s="444">
        <f>SUM(ENERO:DICIEMBRE!Y200)</f>
        <v>0</v>
      </c>
      <c r="Z200" s="444">
        <f>SUM(ENERO:DICIEMBRE!Z200)</f>
        <v>0</v>
      </c>
      <c r="AA200" s="444">
        <f>SUM(ENERO:DICIEMBRE!AA200)</f>
        <v>0</v>
      </c>
      <c r="AB200" s="444">
        <f>SUM(ENERO:DICIEMBRE!AB200)</f>
        <v>0</v>
      </c>
      <c r="AC200" s="444">
        <f>SUM(ENERO:DICIEMBRE!AC200)</f>
        <v>0</v>
      </c>
      <c r="AD200" s="444">
        <f>SUM(ENERO:DICIEMBRE!AD200)</f>
        <v>0</v>
      </c>
      <c r="AE200" s="444">
        <f>SUM(ENERO:DICIEMBRE!AE200)</f>
        <v>0</v>
      </c>
      <c r="AF200" s="444">
        <f>SUM(ENERO:DICIEMBRE!AF200)</f>
        <v>0</v>
      </c>
      <c r="AG200" s="444">
        <f>SUM(ENERO:DICIEMBRE!AG200)</f>
        <v>0</v>
      </c>
      <c r="AH200" s="444">
        <f>SUM(ENERO:DICIEMBRE!AH200)</f>
        <v>0</v>
      </c>
      <c r="AI200" s="444">
        <f>SUM(ENERO:DICIEMBRE!AI200)</f>
        <v>0</v>
      </c>
      <c r="AJ200" s="444">
        <f>SUM(ENERO:DICIEMBRE!AJ200)</f>
        <v>0</v>
      </c>
      <c r="AK200" s="444">
        <f>SUM(ENERO:DICIEMBRE!AK200)</f>
        <v>1</v>
      </c>
      <c r="AL200" s="444">
        <f>SUM(ENERO:DICIEMBRE!AL200)</f>
        <v>0</v>
      </c>
      <c r="AM200" s="444">
        <f>SUM(ENERO:DICIEMBRE!AM200)</f>
        <v>1</v>
      </c>
      <c r="AN200" s="444">
        <f>SUM(ENERO:DICIEMBRE!AN200)</f>
        <v>0</v>
      </c>
      <c r="AO200" s="444">
        <f>SUM(ENERO:DICIEMBRE!AO200)</f>
        <v>0</v>
      </c>
      <c r="AP200" s="444">
        <f>SUM(ENERO:DICIEMBRE!AP200)</f>
        <v>0</v>
      </c>
      <c r="AQ200" s="444">
        <f>SUM(ENERO:DICIEMBRE!AQ200)</f>
        <v>0</v>
      </c>
      <c r="AR200" s="444">
        <f>SUM(ENERO:DICIEMBRE!AR200)</f>
        <v>1</v>
      </c>
      <c r="AS200" s="444">
        <f>SUM(ENERO:DICIEMBRE!AS200)</f>
        <v>2</v>
      </c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</row>
    <row r="201" spans="1:98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</row>
    <row r="202" spans="1:98" x14ac:dyDescent="0.2">
      <c r="A202" s="894" t="s">
        <v>79</v>
      </c>
      <c r="B202" s="849" t="s">
        <v>80</v>
      </c>
      <c r="C202" s="850"/>
      <c r="D202" s="851"/>
      <c r="E202" s="855" t="s">
        <v>81</v>
      </c>
      <c r="F202" s="856"/>
      <c r="G202" s="856"/>
      <c r="H202" s="856"/>
      <c r="I202" s="856"/>
      <c r="J202" s="856"/>
      <c r="K202" s="856"/>
      <c r="L202" s="856"/>
      <c r="M202" s="856"/>
      <c r="N202" s="856"/>
      <c r="O202" s="856"/>
      <c r="P202" s="856"/>
      <c r="Q202" s="856"/>
      <c r="R202" s="856"/>
      <c r="S202" s="856"/>
      <c r="T202" s="856"/>
      <c r="U202" s="856"/>
      <c r="V202" s="856"/>
      <c r="W202" s="856"/>
      <c r="X202" s="856"/>
      <c r="Y202" s="856"/>
      <c r="Z202" s="856"/>
      <c r="AA202" s="856"/>
      <c r="AB202" s="856"/>
      <c r="AC202" s="856"/>
      <c r="AD202" s="856"/>
      <c r="AE202" s="856"/>
      <c r="AF202" s="856"/>
      <c r="AG202" s="856"/>
      <c r="AH202" s="856"/>
      <c r="AI202" s="856"/>
      <c r="AJ202" s="856"/>
      <c r="AK202" s="856"/>
      <c r="AL202" s="856"/>
      <c r="AM202" s="856"/>
      <c r="AN202" s="856"/>
      <c r="AO202" s="856"/>
      <c r="AP202" s="878"/>
      <c r="AQ202" s="942" t="s">
        <v>82</v>
      </c>
      <c r="AR202" s="851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</row>
    <row r="203" spans="1:98" ht="15" customHeight="1" x14ac:dyDescent="0.2">
      <c r="A203" s="895"/>
      <c r="B203" s="913"/>
      <c r="C203" s="934"/>
      <c r="D203" s="935"/>
      <c r="E203" s="858" t="s">
        <v>10</v>
      </c>
      <c r="F203" s="859"/>
      <c r="G203" s="858" t="s">
        <v>11</v>
      </c>
      <c r="H203" s="859"/>
      <c r="I203" s="858" t="s">
        <v>12</v>
      </c>
      <c r="J203" s="859"/>
      <c r="K203" s="858" t="s">
        <v>13</v>
      </c>
      <c r="L203" s="859"/>
      <c r="M203" s="858" t="s">
        <v>14</v>
      </c>
      <c r="N203" s="859"/>
      <c r="O203" s="858" t="s">
        <v>15</v>
      </c>
      <c r="P203" s="859"/>
      <c r="Q203" s="858" t="s">
        <v>16</v>
      </c>
      <c r="R203" s="859"/>
      <c r="S203" s="858" t="s">
        <v>17</v>
      </c>
      <c r="T203" s="859"/>
      <c r="U203" s="858" t="s">
        <v>18</v>
      </c>
      <c r="V203" s="859"/>
      <c r="W203" s="858" t="s">
        <v>19</v>
      </c>
      <c r="X203" s="859"/>
      <c r="Y203" s="858" t="s">
        <v>20</v>
      </c>
      <c r="Z203" s="859"/>
      <c r="AA203" s="858" t="s">
        <v>21</v>
      </c>
      <c r="AB203" s="859"/>
      <c r="AC203" s="858" t="s">
        <v>22</v>
      </c>
      <c r="AD203" s="859"/>
      <c r="AE203" s="858" t="s">
        <v>23</v>
      </c>
      <c r="AF203" s="859"/>
      <c r="AG203" s="858" t="s">
        <v>24</v>
      </c>
      <c r="AH203" s="859"/>
      <c r="AI203" s="858" t="s">
        <v>25</v>
      </c>
      <c r="AJ203" s="859"/>
      <c r="AK203" s="858" t="s">
        <v>26</v>
      </c>
      <c r="AL203" s="859"/>
      <c r="AM203" s="858" t="s">
        <v>27</v>
      </c>
      <c r="AN203" s="859"/>
      <c r="AO203" s="855" t="s">
        <v>28</v>
      </c>
      <c r="AP203" s="878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</row>
    <row r="204" spans="1:98" ht="15" customHeight="1" x14ac:dyDescent="0.2">
      <c r="A204" s="912"/>
      <c r="B204" s="162" t="s">
        <v>32</v>
      </c>
      <c r="C204" s="16" t="s">
        <v>33</v>
      </c>
      <c r="D204" s="17" t="s">
        <v>34</v>
      </c>
      <c r="E204" s="15" t="s">
        <v>33</v>
      </c>
      <c r="F204" s="17" t="s">
        <v>34</v>
      </c>
      <c r="G204" s="15" t="s">
        <v>33</v>
      </c>
      <c r="H204" s="17" t="s">
        <v>34</v>
      </c>
      <c r="I204" s="15" t="s">
        <v>33</v>
      </c>
      <c r="J204" s="17" t="s">
        <v>34</v>
      </c>
      <c r="K204" s="15" t="s">
        <v>33</v>
      </c>
      <c r="L204" s="17" t="s">
        <v>34</v>
      </c>
      <c r="M204" s="15" t="s">
        <v>33</v>
      </c>
      <c r="N204" s="17" t="s">
        <v>34</v>
      </c>
      <c r="O204" s="15" t="s">
        <v>33</v>
      </c>
      <c r="P204" s="17" t="s">
        <v>34</v>
      </c>
      <c r="Q204" s="15" t="s">
        <v>33</v>
      </c>
      <c r="R204" s="17" t="s">
        <v>34</v>
      </c>
      <c r="S204" s="15" t="s">
        <v>33</v>
      </c>
      <c r="T204" s="17" t="s">
        <v>34</v>
      </c>
      <c r="U204" s="15" t="s">
        <v>33</v>
      </c>
      <c r="V204" s="17" t="s">
        <v>34</v>
      </c>
      <c r="W204" s="15" t="s">
        <v>33</v>
      </c>
      <c r="X204" s="17" t="s">
        <v>34</v>
      </c>
      <c r="Y204" s="15" t="s">
        <v>33</v>
      </c>
      <c r="Z204" s="17" t="s">
        <v>34</v>
      </c>
      <c r="AA204" s="15" t="s">
        <v>33</v>
      </c>
      <c r="AB204" s="17" t="s">
        <v>34</v>
      </c>
      <c r="AC204" s="15" t="s">
        <v>33</v>
      </c>
      <c r="AD204" s="17" t="s">
        <v>34</v>
      </c>
      <c r="AE204" s="15" t="s">
        <v>33</v>
      </c>
      <c r="AF204" s="17" t="s">
        <v>34</v>
      </c>
      <c r="AG204" s="15" t="s">
        <v>33</v>
      </c>
      <c r="AH204" s="17" t="s">
        <v>34</v>
      </c>
      <c r="AI204" s="15" t="s">
        <v>33</v>
      </c>
      <c r="AJ204" s="17" t="s">
        <v>34</v>
      </c>
      <c r="AK204" s="15" t="s">
        <v>33</v>
      </c>
      <c r="AL204" s="17" t="s">
        <v>34</v>
      </c>
      <c r="AM204" s="15" t="s">
        <v>33</v>
      </c>
      <c r="AN204" s="17" t="s">
        <v>34</v>
      </c>
      <c r="AO204" s="15" t="s">
        <v>33</v>
      </c>
      <c r="AP204" s="17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</row>
    <row r="205" spans="1:98" ht="18.75" customHeight="1" x14ac:dyDescent="0.2">
      <c r="A205" s="169" t="s">
        <v>84</v>
      </c>
      <c r="B205" s="342">
        <f t="shared" ref="B205:B210" si="37">SUM(C205+D205)</f>
        <v>1794</v>
      </c>
      <c r="C205" s="343">
        <f t="shared" ref="C205:D210" si="38">SUM(E205+G205+I205+K205+M205+O205+Q205+S205+U205+W205+Y205+AA205+AC205+AE205+AG205+AI205+AK205+AM205+AO205)</f>
        <v>709</v>
      </c>
      <c r="D205" s="334">
        <f t="shared" si="38"/>
        <v>1085</v>
      </c>
      <c r="E205" s="444">
        <f>SUM(ENERO:DICIEMBRE!E205)</f>
        <v>0</v>
      </c>
      <c r="F205" s="444">
        <f>SUM(ENERO:DICIEMBRE!F205)</f>
        <v>1</v>
      </c>
      <c r="G205" s="444">
        <f>SUM(ENERO:DICIEMBRE!G205)</f>
        <v>0</v>
      </c>
      <c r="H205" s="444">
        <f>SUM(ENERO:DICIEMBRE!H205)</f>
        <v>0</v>
      </c>
      <c r="I205" s="444">
        <f>SUM(ENERO:DICIEMBRE!I205)</f>
        <v>4</v>
      </c>
      <c r="J205" s="444">
        <f>SUM(ENERO:DICIEMBRE!J205)</f>
        <v>5</v>
      </c>
      <c r="K205" s="444">
        <f>SUM(ENERO:DICIEMBRE!K205)</f>
        <v>23</v>
      </c>
      <c r="L205" s="444">
        <f>SUM(ENERO:DICIEMBRE!L205)</f>
        <v>13</v>
      </c>
      <c r="M205" s="444">
        <f>SUM(ENERO:DICIEMBRE!M205)</f>
        <v>37</v>
      </c>
      <c r="N205" s="444">
        <f>SUM(ENERO:DICIEMBRE!N205)</f>
        <v>34</v>
      </c>
      <c r="O205" s="444">
        <f>SUM(ENERO:DICIEMBRE!O205)</f>
        <v>37</v>
      </c>
      <c r="P205" s="444">
        <f>SUM(ENERO:DICIEMBRE!P205)</f>
        <v>42</v>
      </c>
      <c r="Q205" s="444">
        <f>SUM(ENERO:DICIEMBRE!Q205)</f>
        <v>25</v>
      </c>
      <c r="R205" s="444">
        <f>SUM(ENERO:DICIEMBRE!R205)</f>
        <v>10</v>
      </c>
      <c r="S205" s="444">
        <f>SUM(ENERO:DICIEMBRE!S205)</f>
        <v>21</v>
      </c>
      <c r="T205" s="444">
        <f>SUM(ENERO:DICIEMBRE!T205)</f>
        <v>19</v>
      </c>
      <c r="U205" s="444">
        <f>SUM(ENERO:DICIEMBRE!U205)</f>
        <v>17</v>
      </c>
      <c r="V205" s="444">
        <f>SUM(ENERO:DICIEMBRE!V205)</f>
        <v>28</v>
      </c>
      <c r="W205" s="444">
        <f>SUM(ENERO:DICIEMBRE!W205)</f>
        <v>19</v>
      </c>
      <c r="X205" s="444">
        <f>SUM(ENERO:DICIEMBRE!X205)</f>
        <v>32</v>
      </c>
      <c r="Y205" s="444">
        <f>SUM(ENERO:DICIEMBRE!Y205)</f>
        <v>30</v>
      </c>
      <c r="Z205" s="444">
        <f>SUM(ENERO:DICIEMBRE!Z205)</f>
        <v>40</v>
      </c>
      <c r="AA205" s="444">
        <f>SUM(ENERO:DICIEMBRE!AA205)</f>
        <v>36</v>
      </c>
      <c r="AB205" s="444">
        <f>SUM(ENERO:DICIEMBRE!AB205)</f>
        <v>69</v>
      </c>
      <c r="AC205" s="444">
        <f>SUM(ENERO:DICIEMBRE!AC205)</f>
        <v>55</v>
      </c>
      <c r="AD205" s="444">
        <f>SUM(ENERO:DICIEMBRE!AD205)</f>
        <v>96</v>
      </c>
      <c r="AE205" s="444">
        <f>SUM(ENERO:DICIEMBRE!AE205)</f>
        <v>50</v>
      </c>
      <c r="AF205" s="444">
        <f>SUM(ENERO:DICIEMBRE!AF205)</f>
        <v>123</v>
      </c>
      <c r="AG205" s="444">
        <f>SUM(ENERO:DICIEMBRE!AG205)</f>
        <v>64</v>
      </c>
      <c r="AH205" s="444">
        <f>SUM(ENERO:DICIEMBRE!AH205)</f>
        <v>89</v>
      </c>
      <c r="AI205" s="444">
        <f>SUM(ENERO:DICIEMBRE!AI205)</f>
        <v>56</v>
      </c>
      <c r="AJ205" s="444">
        <f>SUM(ENERO:DICIEMBRE!AJ205)</f>
        <v>121</v>
      </c>
      <c r="AK205" s="444">
        <f>SUM(ENERO:DICIEMBRE!AK205)</f>
        <v>65</v>
      </c>
      <c r="AL205" s="444">
        <f>SUM(ENERO:DICIEMBRE!AL205)</f>
        <v>111</v>
      </c>
      <c r="AM205" s="444">
        <f>SUM(ENERO:DICIEMBRE!AM205)</f>
        <v>67</v>
      </c>
      <c r="AN205" s="444">
        <f>SUM(ENERO:DICIEMBRE!AN205)</f>
        <v>76</v>
      </c>
      <c r="AO205" s="444">
        <f>SUM(ENERO:DICIEMBRE!AO205)</f>
        <v>103</v>
      </c>
      <c r="AP205" s="444">
        <f>SUM(ENERO:DICIEMBRE!AP205)</f>
        <v>176</v>
      </c>
      <c r="AQ205" s="444">
        <f>SUM(ENERO:DICIEMBRE!AQ205)</f>
        <v>1794</v>
      </c>
      <c r="AR205" s="444">
        <f>SUM(ENERO:DICIEMBRE!AR205)</f>
        <v>1607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</row>
    <row r="206" spans="1:98" ht="18.75" customHeight="1" x14ac:dyDescent="0.2">
      <c r="A206" s="180" t="s">
        <v>85</v>
      </c>
      <c r="B206" s="324">
        <f t="shared" si="37"/>
        <v>0</v>
      </c>
      <c r="C206" s="325">
        <f t="shared" si="38"/>
        <v>0</v>
      </c>
      <c r="D206" s="326">
        <f t="shared" si="38"/>
        <v>0</v>
      </c>
      <c r="E206" s="444">
        <f>SUM(ENERO:DICIEMBRE!E206)</f>
        <v>0</v>
      </c>
      <c r="F206" s="444">
        <f>SUM(ENERO:DICIEMBRE!F206)</f>
        <v>0</v>
      </c>
      <c r="G206" s="444">
        <f>SUM(ENERO:DICIEMBRE!G206)</f>
        <v>0</v>
      </c>
      <c r="H206" s="444">
        <f>SUM(ENERO:DICIEMBRE!H206)</f>
        <v>0</v>
      </c>
      <c r="I206" s="444">
        <f>SUM(ENERO:DICIEMBRE!I206)</f>
        <v>0</v>
      </c>
      <c r="J206" s="444">
        <f>SUM(ENERO:DICIEMBRE!J206)</f>
        <v>0</v>
      </c>
      <c r="K206" s="444">
        <f>SUM(ENERO:DICIEMBRE!K206)</f>
        <v>0</v>
      </c>
      <c r="L206" s="444">
        <f>SUM(ENERO:DICIEMBRE!L206)</f>
        <v>0</v>
      </c>
      <c r="M206" s="444">
        <f>SUM(ENERO:DICIEMBRE!M206)</f>
        <v>0</v>
      </c>
      <c r="N206" s="444">
        <f>SUM(ENERO:DICIEMBRE!N206)</f>
        <v>0</v>
      </c>
      <c r="O206" s="444">
        <f>SUM(ENERO:DICIEMBRE!O206)</f>
        <v>0</v>
      </c>
      <c r="P206" s="444">
        <f>SUM(ENERO:DICIEMBRE!P206)</f>
        <v>0</v>
      </c>
      <c r="Q206" s="444">
        <f>SUM(ENERO:DICIEMBRE!Q206)</f>
        <v>0</v>
      </c>
      <c r="R206" s="444">
        <f>SUM(ENERO:DICIEMBRE!R206)</f>
        <v>0</v>
      </c>
      <c r="S206" s="444">
        <f>SUM(ENERO:DICIEMBRE!S206)</f>
        <v>0</v>
      </c>
      <c r="T206" s="444">
        <f>SUM(ENERO:DICIEMBRE!T206)</f>
        <v>0</v>
      </c>
      <c r="U206" s="444">
        <f>SUM(ENERO:DICIEMBRE!U206)</f>
        <v>0</v>
      </c>
      <c r="V206" s="444">
        <f>SUM(ENERO:DICIEMBRE!V206)</f>
        <v>0</v>
      </c>
      <c r="W206" s="444">
        <f>SUM(ENERO:DICIEMBRE!W206)</f>
        <v>0</v>
      </c>
      <c r="X206" s="444">
        <f>SUM(ENERO:DICIEMBRE!X206)</f>
        <v>0</v>
      </c>
      <c r="Y206" s="444">
        <f>SUM(ENERO:DICIEMBRE!Y206)</f>
        <v>0</v>
      </c>
      <c r="Z206" s="444">
        <f>SUM(ENERO:DICIEMBRE!Z206)</f>
        <v>0</v>
      </c>
      <c r="AA206" s="444">
        <f>SUM(ENERO:DICIEMBRE!AA206)</f>
        <v>0</v>
      </c>
      <c r="AB206" s="444">
        <f>SUM(ENERO:DICIEMBRE!AB206)</f>
        <v>0</v>
      </c>
      <c r="AC206" s="444">
        <f>SUM(ENERO:DICIEMBRE!AC206)</f>
        <v>0</v>
      </c>
      <c r="AD206" s="444">
        <f>SUM(ENERO:DICIEMBRE!AD206)</f>
        <v>0</v>
      </c>
      <c r="AE206" s="444">
        <f>SUM(ENERO:DICIEMBRE!AE206)</f>
        <v>0</v>
      </c>
      <c r="AF206" s="444">
        <f>SUM(ENERO:DICIEMBRE!AF206)</f>
        <v>0</v>
      </c>
      <c r="AG206" s="444">
        <f>SUM(ENERO:DICIEMBRE!AG206)</f>
        <v>0</v>
      </c>
      <c r="AH206" s="444">
        <f>SUM(ENERO:DICIEMBRE!AH206)</f>
        <v>0</v>
      </c>
      <c r="AI206" s="444">
        <f>SUM(ENERO:DICIEMBRE!AI206)</f>
        <v>0</v>
      </c>
      <c r="AJ206" s="444">
        <f>SUM(ENERO:DICIEMBRE!AJ206)</f>
        <v>0</v>
      </c>
      <c r="AK206" s="444">
        <f>SUM(ENERO:DICIEMBRE!AK206)</f>
        <v>0</v>
      </c>
      <c r="AL206" s="444">
        <f>SUM(ENERO:DICIEMBRE!AL206)</f>
        <v>0</v>
      </c>
      <c r="AM206" s="444">
        <f>SUM(ENERO:DICIEMBRE!AM206)</f>
        <v>0</v>
      </c>
      <c r="AN206" s="444">
        <f>SUM(ENERO:DICIEMBRE!AN206)</f>
        <v>0</v>
      </c>
      <c r="AO206" s="444">
        <f>SUM(ENERO:DICIEMBRE!AO206)</f>
        <v>0</v>
      </c>
      <c r="AP206" s="444">
        <f>SUM(ENERO:DICIEMBRE!AP206)</f>
        <v>0</v>
      </c>
      <c r="AQ206" s="444">
        <f>SUM(ENERO:DICIEMBRE!AQ206)</f>
        <v>0</v>
      </c>
      <c r="AR206" s="444">
        <f>SUM(ENERO:DICIEMBRE!AR206)</f>
        <v>0</v>
      </c>
      <c r="AS206" s="311" t="str">
        <f t="shared" ref="AS206:AS210" si="39">CA206&amp;CB206</f>
        <v/>
      </c>
      <c r="AT206" s="30"/>
      <c r="CA206" s="31" t="str">
        <f t="shared" ref="CA206:CA209" si="40">IF(CG206=1,"* El número de Beneficiarios NO DEBE ser mayor que el Total. ","")</f>
        <v/>
      </c>
      <c r="CB206" s="31" t="str">
        <f t="shared" ref="CB206:CB209" si="41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2">IF(B206&lt;AQ206,1,0)</f>
        <v>0</v>
      </c>
      <c r="CH206" s="32">
        <f t="shared" ref="CH206:CH209" si="43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</row>
    <row r="207" spans="1:98" ht="18.75" customHeight="1" x14ac:dyDescent="0.2">
      <c r="A207" s="180" t="s">
        <v>86</v>
      </c>
      <c r="B207" s="324">
        <f t="shared" si="37"/>
        <v>0</v>
      </c>
      <c r="C207" s="325">
        <f t="shared" si="38"/>
        <v>0</v>
      </c>
      <c r="D207" s="326">
        <f t="shared" si="38"/>
        <v>0</v>
      </c>
      <c r="E207" s="444">
        <f>SUM(ENERO:DICIEMBRE!E207)</f>
        <v>0</v>
      </c>
      <c r="F207" s="444">
        <f>SUM(ENERO:DICIEMBRE!F207)</f>
        <v>0</v>
      </c>
      <c r="G207" s="444">
        <f>SUM(ENERO:DICIEMBRE!G207)</f>
        <v>0</v>
      </c>
      <c r="H207" s="444">
        <f>SUM(ENERO:DICIEMBRE!H207)</f>
        <v>0</v>
      </c>
      <c r="I207" s="444">
        <f>SUM(ENERO:DICIEMBRE!I207)</f>
        <v>0</v>
      </c>
      <c r="J207" s="444">
        <f>SUM(ENERO:DICIEMBRE!J207)</f>
        <v>0</v>
      </c>
      <c r="K207" s="444">
        <f>SUM(ENERO:DICIEMBRE!K207)</f>
        <v>0</v>
      </c>
      <c r="L207" s="444">
        <f>SUM(ENERO:DICIEMBRE!L207)</f>
        <v>0</v>
      </c>
      <c r="M207" s="444">
        <f>SUM(ENERO:DICIEMBRE!M207)</f>
        <v>0</v>
      </c>
      <c r="N207" s="444">
        <f>SUM(ENERO:DICIEMBRE!N207)</f>
        <v>0</v>
      </c>
      <c r="O207" s="444">
        <f>SUM(ENERO:DICIEMBRE!O207)</f>
        <v>0</v>
      </c>
      <c r="P207" s="444">
        <f>SUM(ENERO:DICIEMBRE!P207)</f>
        <v>0</v>
      </c>
      <c r="Q207" s="444">
        <f>SUM(ENERO:DICIEMBRE!Q207)</f>
        <v>0</v>
      </c>
      <c r="R207" s="444">
        <f>SUM(ENERO:DICIEMBRE!R207)</f>
        <v>0</v>
      </c>
      <c r="S207" s="444">
        <f>SUM(ENERO:DICIEMBRE!S207)</f>
        <v>0</v>
      </c>
      <c r="T207" s="444">
        <f>SUM(ENERO:DICIEMBRE!T207)</f>
        <v>0</v>
      </c>
      <c r="U207" s="444">
        <f>SUM(ENERO:DICIEMBRE!U207)</f>
        <v>0</v>
      </c>
      <c r="V207" s="444">
        <f>SUM(ENERO:DICIEMBRE!V207)</f>
        <v>0</v>
      </c>
      <c r="W207" s="444">
        <f>SUM(ENERO:DICIEMBRE!W207)</f>
        <v>0</v>
      </c>
      <c r="X207" s="444">
        <f>SUM(ENERO:DICIEMBRE!X207)</f>
        <v>0</v>
      </c>
      <c r="Y207" s="444">
        <f>SUM(ENERO:DICIEMBRE!Y207)</f>
        <v>0</v>
      </c>
      <c r="Z207" s="444">
        <f>SUM(ENERO:DICIEMBRE!Z207)</f>
        <v>0</v>
      </c>
      <c r="AA207" s="444">
        <f>SUM(ENERO:DICIEMBRE!AA207)</f>
        <v>0</v>
      </c>
      <c r="AB207" s="444">
        <f>SUM(ENERO:DICIEMBRE!AB207)</f>
        <v>0</v>
      </c>
      <c r="AC207" s="444">
        <f>SUM(ENERO:DICIEMBRE!AC207)</f>
        <v>0</v>
      </c>
      <c r="AD207" s="444">
        <f>SUM(ENERO:DICIEMBRE!AD207)</f>
        <v>0</v>
      </c>
      <c r="AE207" s="444">
        <f>SUM(ENERO:DICIEMBRE!AE207)</f>
        <v>0</v>
      </c>
      <c r="AF207" s="444">
        <f>SUM(ENERO:DICIEMBRE!AF207)</f>
        <v>0</v>
      </c>
      <c r="AG207" s="444">
        <f>SUM(ENERO:DICIEMBRE!AG207)</f>
        <v>0</v>
      </c>
      <c r="AH207" s="444">
        <f>SUM(ENERO:DICIEMBRE!AH207)</f>
        <v>0</v>
      </c>
      <c r="AI207" s="444">
        <f>SUM(ENERO:DICIEMBRE!AI207)</f>
        <v>0</v>
      </c>
      <c r="AJ207" s="444">
        <f>SUM(ENERO:DICIEMBRE!AJ207)</f>
        <v>0</v>
      </c>
      <c r="AK207" s="444">
        <f>SUM(ENERO:DICIEMBRE!AK207)</f>
        <v>0</v>
      </c>
      <c r="AL207" s="444">
        <f>SUM(ENERO:DICIEMBRE!AL207)</f>
        <v>0</v>
      </c>
      <c r="AM207" s="444">
        <f>SUM(ENERO:DICIEMBRE!AM207)</f>
        <v>0</v>
      </c>
      <c r="AN207" s="444">
        <f>SUM(ENERO:DICIEMBRE!AN207)</f>
        <v>0</v>
      </c>
      <c r="AO207" s="444">
        <f>SUM(ENERO:DICIEMBRE!AO207)</f>
        <v>0</v>
      </c>
      <c r="AP207" s="444">
        <f>SUM(ENERO:DICIEMBRE!AP207)</f>
        <v>0</v>
      </c>
      <c r="AQ207" s="444">
        <f>SUM(ENERO:DICIEMBRE!AQ207)</f>
        <v>0</v>
      </c>
      <c r="AR207" s="444">
        <f>SUM(ENERO:DICIEMBRE!AR207)</f>
        <v>0</v>
      </c>
      <c r="AS207" s="311" t="str">
        <f t="shared" si="39"/>
        <v/>
      </c>
      <c r="AT207" s="30"/>
      <c r="CA207" s="31" t="str">
        <f t="shared" si="40"/>
        <v/>
      </c>
      <c r="CB207" s="31" t="str">
        <f t="shared" si="41"/>
        <v/>
      </c>
      <c r="CC207" s="31"/>
      <c r="CD207" s="31"/>
      <c r="CE207" s="31"/>
      <c r="CF207" s="31"/>
      <c r="CG207" s="32">
        <f t="shared" si="42"/>
        <v>0</v>
      </c>
      <c r="CH207" s="32">
        <f t="shared" si="43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</row>
    <row r="208" spans="1:98" ht="18.75" customHeight="1" x14ac:dyDescent="0.2">
      <c r="A208" s="357" t="s">
        <v>87</v>
      </c>
      <c r="B208" s="324">
        <f t="shared" si="37"/>
        <v>0</v>
      </c>
      <c r="C208" s="325">
        <f t="shared" si="38"/>
        <v>0</v>
      </c>
      <c r="D208" s="346">
        <f t="shared" si="38"/>
        <v>0</v>
      </c>
      <c r="E208" s="444">
        <f>SUM(ENERO:DICIEMBRE!E208)</f>
        <v>0</v>
      </c>
      <c r="F208" s="444">
        <f>SUM(ENERO:DICIEMBRE!F208)</f>
        <v>0</v>
      </c>
      <c r="G208" s="444">
        <f>SUM(ENERO:DICIEMBRE!G208)</f>
        <v>0</v>
      </c>
      <c r="H208" s="444">
        <f>SUM(ENERO:DICIEMBRE!H208)</f>
        <v>0</v>
      </c>
      <c r="I208" s="444">
        <f>SUM(ENERO:DICIEMBRE!I208)</f>
        <v>0</v>
      </c>
      <c r="J208" s="444">
        <f>SUM(ENERO:DICIEMBRE!J208)</f>
        <v>0</v>
      </c>
      <c r="K208" s="444">
        <f>SUM(ENERO:DICIEMBRE!K208)</f>
        <v>0</v>
      </c>
      <c r="L208" s="444">
        <f>SUM(ENERO:DICIEMBRE!L208)</f>
        <v>0</v>
      </c>
      <c r="M208" s="444">
        <f>SUM(ENERO:DICIEMBRE!M208)</f>
        <v>0</v>
      </c>
      <c r="N208" s="444">
        <f>SUM(ENERO:DICIEMBRE!N208)</f>
        <v>0</v>
      </c>
      <c r="O208" s="444">
        <f>SUM(ENERO:DICIEMBRE!O208)</f>
        <v>0</v>
      </c>
      <c r="P208" s="444">
        <f>SUM(ENERO:DICIEMBRE!P208)</f>
        <v>0</v>
      </c>
      <c r="Q208" s="444">
        <f>SUM(ENERO:DICIEMBRE!Q208)</f>
        <v>0</v>
      </c>
      <c r="R208" s="444">
        <f>SUM(ENERO:DICIEMBRE!R208)</f>
        <v>0</v>
      </c>
      <c r="S208" s="444">
        <f>SUM(ENERO:DICIEMBRE!S208)</f>
        <v>0</v>
      </c>
      <c r="T208" s="444">
        <f>SUM(ENERO:DICIEMBRE!T208)</f>
        <v>0</v>
      </c>
      <c r="U208" s="444">
        <f>SUM(ENERO:DICIEMBRE!U208)</f>
        <v>0</v>
      </c>
      <c r="V208" s="444">
        <f>SUM(ENERO:DICIEMBRE!V208)</f>
        <v>0</v>
      </c>
      <c r="W208" s="444">
        <f>SUM(ENERO:DICIEMBRE!W208)</f>
        <v>0</v>
      </c>
      <c r="X208" s="444">
        <f>SUM(ENERO:DICIEMBRE!X208)</f>
        <v>0</v>
      </c>
      <c r="Y208" s="444">
        <f>SUM(ENERO:DICIEMBRE!Y208)</f>
        <v>0</v>
      </c>
      <c r="Z208" s="444">
        <f>SUM(ENERO:DICIEMBRE!Z208)</f>
        <v>0</v>
      </c>
      <c r="AA208" s="444">
        <f>SUM(ENERO:DICIEMBRE!AA208)</f>
        <v>0</v>
      </c>
      <c r="AB208" s="444">
        <f>SUM(ENERO:DICIEMBRE!AB208)</f>
        <v>0</v>
      </c>
      <c r="AC208" s="444">
        <f>SUM(ENERO:DICIEMBRE!AC208)</f>
        <v>0</v>
      </c>
      <c r="AD208" s="444">
        <f>SUM(ENERO:DICIEMBRE!AD208)</f>
        <v>0</v>
      </c>
      <c r="AE208" s="444">
        <f>SUM(ENERO:DICIEMBRE!AE208)</f>
        <v>0</v>
      </c>
      <c r="AF208" s="444">
        <f>SUM(ENERO:DICIEMBRE!AF208)</f>
        <v>0</v>
      </c>
      <c r="AG208" s="444">
        <f>SUM(ENERO:DICIEMBRE!AG208)</f>
        <v>0</v>
      </c>
      <c r="AH208" s="444">
        <f>SUM(ENERO:DICIEMBRE!AH208)</f>
        <v>0</v>
      </c>
      <c r="AI208" s="444">
        <f>SUM(ENERO:DICIEMBRE!AI208)</f>
        <v>0</v>
      </c>
      <c r="AJ208" s="444">
        <f>SUM(ENERO:DICIEMBRE!AJ208)</f>
        <v>0</v>
      </c>
      <c r="AK208" s="444">
        <f>SUM(ENERO:DICIEMBRE!AK208)</f>
        <v>0</v>
      </c>
      <c r="AL208" s="444">
        <f>SUM(ENERO:DICIEMBRE!AL208)</f>
        <v>0</v>
      </c>
      <c r="AM208" s="444">
        <f>SUM(ENERO:DICIEMBRE!AM208)</f>
        <v>0</v>
      </c>
      <c r="AN208" s="444">
        <f>SUM(ENERO:DICIEMBRE!AN208)</f>
        <v>0</v>
      </c>
      <c r="AO208" s="444">
        <f>SUM(ENERO:DICIEMBRE!AO208)</f>
        <v>0</v>
      </c>
      <c r="AP208" s="444">
        <f>SUM(ENERO:DICIEMBRE!AP208)</f>
        <v>0</v>
      </c>
      <c r="AQ208" s="444">
        <f>SUM(ENERO:DICIEMBRE!AQ208)</f>
        <v>0</v>
      </c>
      <c r="AR208" s="444">
        <f>SUM(ENERO:DICIEMBRE!AR208)</f>
        <v>0</v>
      </c>
      <c r="AS208" s="311" t="str">
        <f t="shared" si="39"/>
        <v/>
      </c>
      <c r="AT208" s="30"/>
      <c r="CA208" s="31" t="str">
        <f t="shared" si="40"/>
        <v/>
      </c>
      <c r="CB208" s="31" t="str">
        <f t="shared" si="41"/>
        <v/>
      </c>
      <c r="CC208" s="31"/>
      <c r="CD208" s="31"/>
      <c r="CE208" s="31"/>
      <c r="CF208" s="31"/>
      <c r="CG208" s="32">
        <f t="shared" si="42"/>
        <v>0</v>
      </c>
      <c r="CH208" s="32">
        <f t="shared" si="43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</row>
    <row r="209" spans="1:98" ht="18.75" customHeight="1" x14ac:dyDescent="0.2">
      <c r="A209" s="357" t="s">
        <v>126</v>
      </c>
      <c r="B209" s="181">
        <f t="shared" si="37"/>
        <v>0</v>
      </c>
      <c r="C209" s="182">
        <f t="shared" si="38"/>
        <v>0</v>
      </c>
      <c r="D209" s="326">
        <f t="shared" si="38"/>
        <v>0</v>
      </c>
      <c r="E209" s="444">
        <f>SUM(ENERO:DICIEMBRE!E209)</f>
        <v>0</v>
      </c>
      <c r="F209" s="444">
        <f>SUM(ENERO:DICIEMBRE!F209)</f>
        <v>0</v>
      </c>
      <c r="G209" s="444">
        <f>SUM(ENERO:DICIEMBRE!G209)</f>
        <v>0</v>
      </c>
      <c r="H209" s="444">
        <f>SUM(ENERO:DICIEMBRE!H209)</f>
        <v>0</v>
      </c>
      <c r="I209" s="444">
        <f>SUM(ENERO:DICIEMBRE!I209)</f>
        <v>0</v>
      </c>
      <c r="J209" s="444">
        <f>SUM(ENERO:DICIEMBRE!J209)</f>
        <v>0</v>
      </c>
      <c r="K209" s="444">
        <f>SUM(ENERO:DICIEMBRE!K209)</f>
        <v>0</v>
      </c>
      <c r="L209" s="444">
        <f>SUM(ENERO:DICIEMBRE!L209)</f>
        <v>0</v>
      </c>
      <c r="M209" s="444">
        <f>SUM(ENERO:DICIEMBRE!M209)</f>
        <v>0</v>
      </c>
      <c r="N209" s="444">
        <f>SUM(ENERO:DICIEMBRE!N209)</f>
        <v>0</v>
      </c>
      <c r="O209" s="444">
        <f>SUM(ENERO:DICIEMBRE!O209)</f>
        <v>0</v>
      </c>
      <c r="P209" s="444">
        <f>SUM(ENERO:DICIEMBRE!P209)</f>
        <v>0</v>
      </c>
      <c r="Q209" s="444">
        <f>SUM(ENERO:DICIEMBRE!Q209)</f>
        <v>0</v>
      </c>
      <c r="R209" s="444">
        <f>SUM(ENERO:DICIEMBRE!R209)</f>
        <v>0</v>
      </c>
      <c r="S209" s="444">
        <f>SUM(ENERO:DICIEMBRE!S209)</f>
        <v>0</v>
      </c>
      <c r="T209" s="444">
        <f>SUM(ENERO:DICIEMBRE!T209)</f>
        <v>0</v>
      </c>
      <c r="U209" s="444">
        <f>SUM(ENERO:DICIEMBRE!U209)</f>
        <v>0</v>
      </c>
      <c r="V209" s="444">
        <f>SUM(ENERO:DICIEMBRE!V209)</f>
        <v>0</v>
      </c>
      <c r="W209" s="444">
        <f>SUM(ENERO:DICIEMBRE!W209)</f>
        <v>0</v>
      </c>
      <c r="X209" s="444">
        <f>SUM(ENERO:DICIEMBRE!X209)</f>
        <v>0</v>
      </c>
      <c r="Y209" s="444">
        <f>SUM(ENERO:DICIEMBRE!Y209)</f>
        <v>0</v>
      </c>
      <c r="Z209" s="444">
        <f>SUM(ENERO:DICIEMBRE!Z209)</f>
        <v>0</v>
      </c>
      <c r="AA209" s="444">
        <f>SUM(ENERO:DICIEMBRE!AA209)</f>
        <v>0</v>
      </c>
      <c r="AB209" s="444">
        <f>SUM(ENERO:DICIEMBRE!AB209)</f>
        <v>0</v>
      </c>
      <c r="AC209" s="444">
        <f>SUM(ENERO:DICIEMBRE!AC209)</f>
        <v>0</v>
      </c>
      <c r="AD209" s="444">
        <f>SUM(ENERO:DICIEMBRE!AD209)</f>
        <v>0</v>
      </c>
      <c r="AE209" s="444">
        <f>SUM(ENERO:DICIEMBRE!AE209)</f>
        <v>0</v>
      </c>
      <c r="AF209" s="444">
        <f>SUM(ENERO:DICIEMBRE!AF209)</f>
        <v>0</v>
      </c>
      <c r="AG209" s="444">
        <f>SUM(ENERO:DICIEMBRE!AG209)</f>
        <v>0</v>
      </c>
      <c r="AH209" s="444">
        <f>SUM(ENERO:DICIEMBRE!AH209)</f>
        <v>0</v>
      </c>
      <c r="AI209" s="444">
        <f>SUM(ENERO:DICIEMBRE!AI209)</f>
        <v>0</v>
      </c>
      <c r="AJ209" s="444">
        <f>SUM(ENERO:DICIEMBRE!AJ209)</f>
        <v>0</v>
      </c>
      <c r="AK209" s="444">
        <f>SUM(ENERO:DICIEMBRE!AK209)</f>
        <v>0</v>
      </c>
      <c r="AL209" s="444">
        <f>SUM(ENERO:DICIEMBRE!AL209)</f>
        <v>0</v>
      </c>
      <c r="AM209" s="444">
        <f>SUM(ENERO:DICIEMBRE!AM209)</f>
        <v>0</v>
      </c>
      <c r="AN209" s="444">
        <f>SUM(ENERO:DICIEMBRE!AN209)</f>
        <v>0</v>
      </c>
      <c r="AO209" s="444">
        <f>SUM(ENERO:DICIEMBRE!AO209)</f>
        <v>0</v>
      </c>
      <c r="AP209" s="444">
        <f>SUM(ENERO:DICIEMBRE!AP209)</f>
        <v>0</v>
      </c>
      <c r="AQ209" s="444">
        <f>SUM(ENERO:DICIEMBRE!AQ209)</f>
        <v>0</v>
      </c>
      <c r="AR209" s="444">
        <f>SUM(ENERO:DICIEMBRE!AR209)</f>
        <v>0</v>
      </c>
      <c r="AS209" s="311" t="str">
        <f t="shared" si="39"/>
        <v/>
      </c>
      <c r="AT209" s="30"/>
      <c r="CA209" s="31" t="str">
        <f t="shared" si="40"/>
        <v/>
      </c>
      <c r="CB209" s="31" t="str">
        <f t="shared" si="41"/>
        <v/>
      </c>
      <c r="CC209" s="31"/>
      <c r="CD209" s="31"/>
      <c r="CE209" s="31"/>
      <c r="CF209" s="31"/>
      <c r="CG209" s="32">
        <f t="shared" si="42"/>
        <v>0</v>
      </c>
      <c r="CH209" s="32">
        <f t="shared" si="43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</row>
    <row r="210" spans="1:98" ht="18.75" customHeight="1" x14ac:dyDescent="0.2">
      <c r="A210" s="358" t="s">
        <v>198</v>
      </c>
      <c r="B210" s="359">
        <f t="shared" si="37"/>
        <v>0</v>
      </c>
      <c r="C210" s="349">
        <f t="shared" si="38"/>
        <v>0</v>
      </c>
      <c r="D210" s="360">
        <f t="shared" ref="D210" si="44">SUM(F210+H210+J210+L210+N210+P210+R210+T210+V210+X210+Z210+AB210+AD210+AF210+AH210+AJ210+AL210+AN210+AP210)</f>
        <v>0</v>
      </c>
      <c r="E210" s="444">
        <f>SUM(ENERO:DICIEMBRE!E210)</f>
        <v>0</v>
      </c>
      <c r="F210" s="444">
        <f>SUM(ENERO:DICIEMBRE!F210)</f>
        <v>0</v>
      </c>
      <c r="G210" s="444">
        <f>SUM(ENERO:DICIEMBRE!G210)</f>
        <v>0</v>
      </c>
      <c r="H210" s="444">
        <f>SUM(ENERO:DICIEMBRE!H210)</f>
        <v>0</v>
      </c>
      <c r="I210" s="444">
        <f>SUM(ENERO:DICIEMBRE!I210)</f>
        <v>0</v>
      </c>
      <c r="J210" s="444">
        <f>SUM(ENERO:DICIEMBRE!J210)</f>
        <v>0</v>
      </c>
      <c r="K210" s="444">
        <f>SUM(ENERO:DICIEMBRE!K210)</f>
        <v>0</v>
      </c>
      <c r="L210" s="444">
        <f>SUM(ENERO:DICIEMBRE!L210)</f>
        <v>0</v>
      </c>
      <c r="M210" s="444">
        <f>SUM(ENERO:DICIEMBRE!M210)</f>
        <v>0</v>
      </c>
      <c r="N210" s="444">
        <f>SUM(ENERO:DICIEMBRE!N210)</f>
        <v>0</v>
      </c>
      <c r="O210" s="444">
        <f>SUM(ENERO:DICIEMBRE!O210)</f>
        <v>0</v>
      </c>
      <c r="P210" s="444">
        <f>SUM(ENERO:DICIEMBRE!P210)</f>
        <v>0</v>
      </c>
      <c r="Q210" s="444">
        <f>SUM(ENERO:DICIEMBRE!Q210)</f>
        <v>0</v>
      </c>
      <c r="R210" s="444">
        <f>SUM(ENERO:DICIEMBRE!R210)</f>
        <v>0</v>
      </c>
      <c r="S210" s="444">
        <f>SUM(ENERO:DICIEMBRE!S210)</f>
        <v>0</v>
      </c>
      <c r="T210" s="444">
        <f>SUM(ENERO:DICIEMBRE!T210)</f>
        <v>0</v>
      </c>
      <c r="U210" s="444">
        <f>SUM(ENERO:DICIEMBRE!U210)</f>
        <v>0</v>
      </c>
      <c r="V210" s="444">
        <f>SUM(ENERO:DICIEMBRE!V210)</f>
        <v>0</v>
      </c>
      <c r="W210" s="444">
        <f>SUM(ENERO:DICIEMBRE!W210)</f>
        <v>0</v>
      </c>
      <c r="X210" s="444">
        <f>SUM(ENERO:DICIEMBRE!X210)</f>
        <v>0</v>
      </c>
      <c r="Y210" s="444">
        <f>SUM(ENERO:DICIEMBRE!Y210)</f>
        <v>0</v>
      </c>
      <c r="Z210" s="444">
        <f>SUM(ENERO:DICIEMBRE!Z210)</f>
        <v>0</v>
      </c>
      <c r="AA210" s="444">
        <f>SUM(ENERO:DICIEMBRE!AA210)</f>
        <v>0</v>
      </c>
      <c r="AB210" s="444">
        <f>SUM(ENERO:DICIEMBRE!AB210)</f>
        <v>0</v>
      </c>
      <c r="AC210" s="444">
        <f>SUM(ENERO:DICIEMBRE!AC210)</f>
        <v>0</v>
      </c>
      <c r="AD210" s="444">
        <f>SUM(ENERO:DICIEMBRE!AD210)</f>
        <v>0</v>
      </c>
      <c r="AE210" s="444">
        <f>SUM(ENERO:DICIEMBRE!AE210)</f>
        <v>0</v>
      </c>
      <c r="AF210" s="444">
        <f>SUM(ENERO:DICIEMBRE!AF210)</f>
        <v>0</v>
      </c>
      <c r="AG210" s="444">
        <f>SUM(ENERO:DICIEMBRE!AG210)</f>
        <v>0</v>
      </c>
      <c r="AH210" s="444">
        <f>SUM(ENERO:DICIEMBRE!AH210)</f>
        <v>0</v>
      </c>
      <c r="AI210" s="444">
        <f>SUM(ENERO:DICIEMBRE!AI210)</f>
        <v>0</v>
      </c>
      <c r="AJ210" s="444">
        <f>SUM(ENERO:DICIEMBRE!AJ210)</f>
        <v>0</v>
      </c>
      <c r="AK210" s="444">
        <f>SUM(ENERO:DICIEMBRE!AK210)</f>
        <v>0</v>
      </c>
      <c r="AL210" s="444">
        <f>SUM(ENERO:DICIEMBRE!AL210)</f>
        <v>0</v>
      </c>
      <c r="AM210" s="444">
        <f>SUM(ENERO:DICIEMBRE!AM210)</f>
        <v>0</v>
      </c>
      <c r="AN210" s="444">
        <f>SUM(ENERO:DICIEMBRE!AN210)</f>
        <v>0</v>
      </c>
      <c r="AO210" s="444">
        <f>SUM(ENERO:DICIEMBRE!AO210)</f>
        <v>0</v>
      </c>
      <c r="AP210" s="444">
        <f>SUM(ENERO:DICIEMBRE!AP210)</f>
        <v>0</v>
      </c>
      <c r="AQ210" s="444">
        <f>SUM(ENERO:DICIEMBRE!AQ210)</f>
        <v>0</v>
      </c>
      <c r="AR210" s="444">
        <f>SUM(ENERO:DICIEMBRE!AR210)</f>
        <v>0</v>
      </c>
      <c r="AS210" s="311" t="str">
        <f t="shared" si="39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</row>
    <row r="211" spans="1:98" ht="18.75" customHeight="1" x14ac:dyDescent="0.2">
      <c r="A211" s="312" t="s">
        <v>5</v>
      </c>
      <c r="B211" s="363">
        <f>SUM(B205:B210)</f>
        <v>1794</v>
      </c>
      <c r="C211" s="364">
        <f>SUM(C205:C210)</f>
        <v>709</v>
      </c>
      <c r="D211" s="365">
        <f>SUM(D205:D210)</f>
        <v>1085</v>
      </c>
      <c r="E211" s="20">
        <f>SUM(E205:E210)</f>
        <v>0</v>
      </c>
      <c r="F211" s="366">
        <f>SUM(F205:F210)</f>
        <v>1</v>
      </c>
      <c r="G211" s="363">
        <f t="shared" ref="G211:AR211" si="45">SUM(G205:G210)</f>
        <v>0</v>
      </c>
      <c r="H211" s="367">
        <f t="shared" si="45"/>
        <v>0</v>
      </c>
      <c r="I211" s="363">
        <f t="shared" si="45"/>
        <v>4</v>
      </c>
      <c r="J211" s="367">
        <f t="shared" si="45"/>
        <v>5</v>
      </c>
      <c r="K211" s="363">
        <f t="shared" si="45"/>
        <v>23</v>
      </c>
      <c r="L211" s="367">
        <f t="shared" si="45"/>
        <v>13</v>
      </c>
      <c r="M211" s="363">
        <f t="shared" si="45"/>
        <v>37</v>
      </c>
      <c r="N211" s="367">
        <f t="shared" si="45"/>
        <v>34</v>
      </c>
      <c r="O211" s="363">
        <f t="shared" si="45"/>
        <v>37</v>
      </c>
      <c r="P211" s="367">
        <f t="shared" si="45"/>
        <v>42</v>
      </c>
      <c r="Q211" s="363">
        <f t="shared" si="45"/>
        <v>25</v>
      </c>
      <c r="R211" s="367">
        <f t="shared" si="45"/>
        <v>10</v>
      </c>
      <c r="S211" s="363">
        <f t="shared" si="45"/>
        <v>21</v>
      </c>
      <c r="T211" s="367">
        <f t="shared" si="45"/>
        <v>19</v>
      </c>
      <c r="U211" s="363">
        <f t="shared" si="45"/>
        <v>17</v>
      </c>
      <c r="V211" s="367">
        <f t="shared" si="45"/>
        <v>28</v>
      </c>
      <c r="W211" s="363">
        <f t="shared" si="45"/>
        <v>19</v>
      </c>
      <c r="X211" s="367">
        <f t="shared" si="45"/>
        <v>32</v>
      </c>
      <c r="Y211" s="363">
        <f t="shared" si="45"/>
        <v>30</v>
      </c>
      <c r="Z211" s="367">
        <f t="shared" si="45"/>
        <v>40</v>
      </c>
      <c r="AA211" s="363">
        <f t="shared" si="45"/>
        <v>36</v>
      </c>
      <c r="AB211" s="367">
        <f t="shared" si="45"/>
        <v>69</v>
      </c>
      <c r="AC211" s="363">
        <f t="shared" si="45"/>
        <v>55</v>
      </c>
      <c r="AD211" s="367">
        <f t="shared" si="45"/>
        <v>96</v>
      </c>
      <c r="AE211" s="363">
        <f t="shared" si="45"/>
        <v>50</v>
      </c>
      <c r="AF211" s="367">
        <f t="shared" si="45"/>
        <v>123</v>
      </c>
      <c r="AG211" s="363">
        <f t="shared" si="45"/>
        <v>64</v>
      </c>
      <c r="AH211" s="367">
        <f t="shared" si="45"/>
        <v>89</v>
      </c>
      <c r="AI211" s="363">
        <f t="shared" si="45"/>
        <v>56</v>
      </c>
      <c r="AJ211" s="367">
        <f t="shared" si="45"/>
        <v>121</v>
      </c>
      <c r="AK211" s="363">
        <f t="shared" si="45"/>
        <v>65</v>
      </c>
      <c r="AL211" s="367">
        <f t="shared" si="45"/>
        <v>111</v>
      </c>
      <c r="AM211" s="363">
        <f t="shared" si="45"/>
        <v>67</v>
      </c>
      <c r="AN211" s="367">
        <f t="shared" si="45"/>
        <v>76</v>
      </c>
      <c r="AO211" s="368">
        <f t="shared" si="45"/>
        <v>103</v>
      </c>
      <c r="AP211" s="367">
        <f t="shared" si="45"/>
        <v>176</v>
      </c>
      <c r="AQ211" s="365">
        <f t="shared" si="45"/>
        <v>1794</v>
      </c>
      <c r="AR211" s="369">
        <f t="shared" si="45"/>
        <v>1607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</row>
    <row r="212" spans="1:98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</row>
    <row r="213" spans="1:98" ht="15" customHeight="1" x14ac:dyDescent="0.2">
      <c r="A213" s="212" t="s">
        <v>79</v>
      </c>
      <c r="B213" s="370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</row>
    <row r="214" spans="1:98" ht="18" customHeight="1" x14ac:dyDescent="0.2">
      <c r="A214" s="169" t="s">
        <v>84</v>
      </c>
      <c r="B214" s="444">
        <f>SUM(ENERO:DICIEMBRE!B214)</f>
        <v>4000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</row>
    <row r="215" spans="1:98" ht="18" customHeight="1" x14ac:dyDescent="0.2">
      <c r="A215" s="180" t="s">
        <v>85</v>
      </c>
      <c r="B215" s="444">
        <f>SUM(ENERO:DICIEMBRE!B215)</f>
        <v>0</v>
      </c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</row>
    <row r="216" spans="1:98" ht="18" customHeight="1" x14ac:dyDescent="0.2">
      <c r="A216" s="180" t="s">
        <v>86</v>
      </c>
      <c r="B216" s="444">
        <f>SUM(ENERO:DICIEMBRE!B216)</f>
        <v>0</v>
      </c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</row>
    <row r="217" spans="1:98" ht="18" customHeight="1" x14ac:dyDescent="0.2">
      <c r="A217" s="357" t="s">
        <v>87</v>
      </c>
      <c r="B217" s="444">
        <f>SUM(ENERO:DICIEMBRE!B217)</f>
        <v>0</v>
      </c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</row>
    <row r="218" spans="1:98" ht="18" customHeight="1" x14ac:dyDescent="0.2">
      <c r="A218" s="371" t="s">
        <v>198</v>
      </c>
      <c r="B218" s="444">
        <f>SUM(ENERO:DICIEMBRE!B218)</f>
        <v>0</v>
      </c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</row>
    <row r="219" spans="1:98" ht="18" customHeight="1" x14ac:dyDescent="0.2">
      <c r="A219" s="307" t="s">
        <v>5</v>
      </c>
      <c r="B219" s="291">
        <f>SUM(B214:B218)</f>
        <v>4000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</row>
    <row r="220" spans="1:98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</row>
    <row r="221" spans="1:98" ht="26.45" customHeight="1" x14ac:dyDescent="0.2">
      <c r="A221" s="212" t="s">
        <v>79</v>
      </c>
      <c r="B221" s="213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</row>
    <row r="222" spans="1:98" ht="18" customHeight="1" x14ac:dyDescent="0.2">
      <c r="A222" s="169" t="s">
        <v>84</v>
      </c>
      <c r="B222" s="444">
        <f>SUM(ENERO:DICIEMBRE!B222)</f>
        <v>14049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</row>
    <row r="223" spans="1:98" ht="18" customHeight="1" x14ac:dyDescent="0.2">
      <c r="A223" s="180" t="s">
        <v>85</v>
      </c>
      <c r="B223" s="444">
        <f>SUM(ENERO:DICIEMBRE!B223)</f>
        <v>0</v>
      </c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</row>
    <row r="224" spans="1:98" ht="18" customHeight="1" x14ac:dyDescent="0.2">
      <c r="A224" s="180" t="s">
        <v>86</v>
      </c>
      <c r="B224" s="444">
        <f>SUM(ENERO:DICIEMBRE!B224)</f>
        <v>0</v>
      </c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</row>
    <row r="225" spans="1:98" ht="18" customHeight="1" x14ac:dyDescent="0.2">
      <c r="A225" s="373" t="s">
        <v>87</v>
      </c>
      <c r="B225" s="444">
        <f>SUM(ENERO:DICIEMBRE!B225)</f>
        <v>0</v>
      </c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</row>
    <row r="226" spans="1:98" ht="18" customHeight="1" x14ac:dyDescent="0.2">
      <c r="A226" s="307" t="s">
        <v>5</v>
      </c>
      <c r="B226" s="291">
        <f>SUM(B222:B225)</f>
        <v>14049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</row>
    <row r="227" spans="1:98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</row>
    <row r="228" spans="1:98" ht="24" customHeight="1" x14ac:dyDescent="0.2">
      <c r="A228" s="212" t="s">
        <v>202</v>
      </c>
      <c r="B228" s="213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</row>
    <row r="229" spans="1:98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</row>
    <row r="230" spans="1:98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</row>
    <row r="231" spans="1:98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</row>
    <row r="232" spans="1:98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</row>
    <row r="233" spans="1:98" ht="19.5" customHeight="1" x14ac:dyDescent="0.2">
      <c r="A233" s="165" t="s">
        <v>92</v>
      </c>
      <c r="B233" s="213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</row>
    <row r="234" spans="1:98" x14ac:dyDescent="0.2">
      <c r="A234" s="228" t="s">
        <v>96</v>
      </c>
      <c r="B234" s="444">
        <f>SUM(ENERO:DICIEMBRE!B234)</f>
        <v>8983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</row>
    <row r="235" spans="1:98" x14ac:dyDescent="0.2">
      <c r="A235" s="229" t="s">
        <v>97</v>
      </c>
      <c r="B235" s="444">
        <f>SUM(ENERO:DICIEMBRE!B235)</f>
        <v>0</v>
      </c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</row>
    <row r="236" spans="1:98" x14ac:dyDescent="0.2">
      <c r="A236" s="230" t="s">
        <v>98</v>
      </c>
      <c r="B236" s="444">
        <f>SUM(ENERO:DICIEMBRE!B236)</f>
        <v>7875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</row>
    <row r="237" spans="1:98" ht="15" customHeight="1" x14ac:dyDescent="0.2">
      <c r="A237" s="230" t="s">
        <v>99</v>
      </c>
      <c r="B237" s="444">
        <f>SUM(ENERO:DICIEMBRE!B237)</f>
        <v>435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</row>
    <row r="238" spans="1:98" x14ac:dyDescent="0.2">
      <c r="A238" s="230" t="s">
        <v>100</v>
      </c>
      <c r="B238" s="444">
        <f>SUM(ENERO:DICIEMBRE!B238)</f>
        <v>222</v>
      </c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</row>
    <row r="239" spans="1:98" x14ac:dyDescent="0.2">
      <c r="A239" s="230" t="s">
        <v>207</v>
      </c>
      <c r="B239" s="444">
        <f>SUM(ENERO:DICIEMBRE!B239)</f>
        <v>0</v>
      </c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</row>
    <row r="240" spans="1:98" x14ac:dyDescent="0.2">
      <c r="A240" s="230" t="s">
        <v>208</v>
      </c>
      <c r="B240" s="444">
        <f>SUM(ENERO:DICIEMBRE!B240)</f>
        <v>0</v>
      </c>
    </row>
    <row r="241" spans="1:2" x14ac:dyDescent="0.2">
      <c r="A241" s="230" t="s">
        <v>101</v>
      </c>
      <c r="B241" s="444">
        <f>SUM(ENERO:DICIEMBRE!B241)</f>
        <v>0</v>
      </c>
    </row>
    <row r="242" spans="1:2" ht="15.75" customHeight="1" x14ac:dyDescent="0.2">
      <c r="A242" s="230" t="s">
        <v>102</v>
      </c>
      <c r="B242" s="444">
        <f>SUM(ENERO:DICIEMBRE!B242)</f>
        <v>17437</v>
      </c>
    </row>
    <row r="243" spans="1:2" ht="16.5" customHeight="1" x14ac:dyDescent="0.2">
      <c r="A243" s="231" t="s">
        <v>103</v>
      </c>
      <c r="B243" s="444">
        <f>SUM(ENERO:DICIEMBRE!B243)</f>
        <v>0</v>
      </c>
    </row>
    <row r="244" spans="1:2" ht="16.5" customHeight="1" x14ac:dyDescent="0.2">
      <c r="A244" s="232" t="s">
        <v>104</v>
      </c>
      <c r="B244" s="444">
        <f>SUM(ENERO:DICIEMBRE!B244)</f>
        <v>0</v>
      </c>
    </row>
    <row r="245" spans="1:2" x14ac:dyDescent="0.2">
      <c r="A245" s="233" t="s">
        <v>105</v>
      </c>
      <c r="B245" s="444">
        <f>SUM(ENERO:DICIEMBRE!B245)</f>
        <v>0</v>
      </c>
    </row>
    <row r="246" spans="1:2" x14ac:dyDescent="0.2">
      <c r="A246" s="233" t="s">
        <v>106</v>
      </c>
      <c r="B246" s="444">
        <f>SUM(ENERO:DICIEMBRE!B246)</f>
        <v>0</v>
      </c>
    </row>
    <row r="247" spans="1:2" ht="27" customHeight="1" x14ac:dyDescent="0.2">
      <c r="A247" s="232" t="s">
        <v>107</v>
      </c>
      <c r="B247" s="444">
        <f>SUM(ENERO:DICIEMBRE!B247)</f>
        <v>0</v>
      </c>
    </row>
    <row r="248" spans="1:2" x14ac:dyDescent="0.2">
      <c r="A248" s="234" t="s">
        <v>108</v>
      </c>
      <c r="B248" s="444">
        <f>SUM(ENERO:DICIEMBRE!B248)</f>
        <v>0</v>
      </c>
    </row>
    <row r="249" spans="1:2" x14ac:dyDescent="0.2">
      <c r="A249" s="235" t="s">
        <v>109</v>
      </c>
      <c r="B249" s="444">
        <f>SUM(ENERO:DICIEMBRE!B249)</f>
        <v>0</v>
      </c>
    </row>
    <row r="250" spans="1:2" x14ac:dyDescent="0.2">
      <c r="A250" s="233" t="s">
        <v>110</v>
      </c>
      <c r="B250" s="444">
        <f>SUM(ENERO:DICIEMBRE!B250)</f>
        <v>0</v>
      </c>
    </row>
    <row r="251" spans="1:2" ht="27" customHeight="1" x14ac:dyDescent="0.2">
      <c r="A251" s="232" t="s">
        <v>111</v>
      </c>
      <c r="B251" s="444">
        <f>SUM(ENERO:DICIEMBRE!B251)</f>
        <v>0</v>
      </c>
    </row>
    <row r="252" spans="1:2" x14ac:dyDescent="0.2">
      <c r="A252" s="232" t="s">
        <v>112</v>
      </c>
      <c r="B252" s="444">
        <f>SUM(ENERO:DICIEMBRE!B252)</f>
        <v>0</v>
      </c>
    </row>
    <row r="253" spans="1:2" x14ac:dyDescent="0.2">
      <c r="A253" s="233" t="s">
        <v>113</v>
      </c>
      <c r="B253" s="444">
        <f>SUM(ENERO:DICIEMBRE!B253)</f>
        <v>0</v>
      </c>
    </row>
    <row r="254" spans="1:2" ht="15" customHeight="1" x14ac:dyDescent="0.2">
      <c r="A254" s="233" t="s">
        <v>114</v>
      </c>
      <c r="B254" s="444">
        <f>SUM(ENERO:DICIEMBRE!B254)</f>
        <v>0</v>
      </c>
    </row>
    <row r="255" spans="1:2" ht="15" customHeight="1" x14ac:dyDescent="0.2">
      <c r="A255" s="233" t="s">
        <v>115</v>
      </c>
      <c r="B255" s="444">
        <f>SUM(ENERO:DICIEMBRE!B255)</f>
        <v>0</v>
      </c>
    </row>
    <row r="256" spans="1:2" ht="15" customHeight="1" x14ac:dyDescent="0.2">
      <c r="A256" s="233" t="s">
        <v>116</v>
      </c>
      <c r="B256" s="444">
        <f>SUM(ENERO:DICIEMBRE!B256)</f>
        <v>0</v>
      </c>
    </row>
    <row r="257" spans="1:78" ht="15" customHeight="1" x14ac:dyDescent="0.2">
      <c r="A257" s="236" t="s">
        <v>117</v>
      </c>
      <c r="B257" s="444">
        <f>SUM(ENERO:DICIEMBRE!B257)</f>
        <v>0</v>
      </c>
    </row>
    <row r="258" spans="1:78" ht="15" customHeight="1" x14ac:dyDescent="0.2">
      <c r="A258" s="237" t="s">
        <v>118</v>
      </c>
      <c r="B258" s="444">
        <f>SUM(ENERO:DICIEMBRE!B258)</f>
        <v>0</v>
      </c>
    </row>
    <row r="259" spans="1:78" ht="15" customHeight="1" x14ac:dyDescent="0.2">
      <c r="A259" s="237" t="s">
        <v>119</v>
      </c>
      <c r="B259" s="444">
        <f>SUM(ENERO:DICIEMBRE!B259)</f>
        <v>0</v>
      </c>
    </row>
    <row r="260" spans="1:78" ht="15" customHeight="1" x14ac:dyDescent="0.2">
      <c r="A260" s="237" t="s">
        <v>120</v>
      </c>
      <c r="B260" s="444">
        <f>SUM(ENERO:DICIEMBRE!B260)</f>
        <v>0</v>
      </c>
    </row>
    <row r="261" spans="1:78" ht="26.25" customHeight="1" x14ac:dyDescent="0.2">
      <c r="A261" s="238" t="s">
        <v>121</v>
      </c>
      <c r="B261" s="444">
        <f>SUM(ENERO:DICIEMBRE!B261)</f>
        <v>0</v>
      </c>
    </row>
    <row r="262" spans="1:78" ht="15" customHeight="1" x14ac:dyDescent="0.2">
      <c r="A262" s="237" t="s">
        <v>122</v>
      </c>
      <c r="B262" s="444">
        <f>SUM(ENERO:DICIEMBRE!B262)</f>
        <v>0</v>
      </c>
    </row>
    <row r="263" spans="1:78" ht="15" customHeight="1" x14ac:dyDescent="0.2">
      <c r="A263" s="377" t="s">
        <v>209</v>
      </c>
      <c r="B263" s="444">
        <f>SUM(ENERO:DICIEMBRE!B263)</f>
        <v>0</v>
      </c>
    </row>
    <row r="264" spans="1:78" ht="15" customHeight="1" x14ac:dyDescent="0.2">
      <c r="A264" s="234" t="s">
        <v>210</v>
      </c>
      <c r="B264" s="444">
        <f>SUM(ENERO:DICIEMBRE!B264)</f>
        <v>0</v>
      </c>
    </row>
    <row r="265" spans="1:78" ht="15" customHeight="1" x14ac:dyDescent="0.2">
      <c r="A265" s="234" t="s">
        <v>211</v>
      </c>
      <c r="B265" s="444">
        <f>SUM(ENERO:DICIEMBRE!B265)</f>
        <v>0</v>
      </c>
    </row>
    <row r="266" spans="1:78" ht="15" customHeight="1" x14ac:dyDescent="0.2">
      <c r="A266" s="234" t="s">
        <v>212</v>
      </c>
      <c r="B266" s="444">
        <f>SUM(ENERO:DICIEMBRE!B266)</f>
        <v>0</v>
      </c>
    </row>
    <row r="267" spans="1:78" ht="15" customHeight="1" x14ac:dyDescent="0.2">
      <c r="A267" s="234" t="s">
        <v>123</v>
      </c>
      <c r="B267" s="444">
        <f>SUM(ENERO:DICIEMBRE!B267)</f>
        <v>0</v>
      </c>
    </row>
    <row r="268" spans="1:78" ht="15" customHeight="1" x14ac:dyDescent="0.2">
      <c r="A268" s="239" t="s">
        <v>124</v>
      </c>
      <c r="B268" s="444">
        <f>SUM(ENERO:DICIEMBRE!B268)</f>
        <v>0</v>
      </c>
    </row>
    <row r="269" spans="1:78" ht="17.25" customHeight="1" x14ac:dyDescent="0.2">
      <c r="A269" s="312" t="s">
        <v>5</v>
      </c>
      <c r="B269" s="259">
        <f>SUM(B234:B268)</f>
        <v>34952</v>
      </c>
    </row>
    <row r="270" spans="1:78" ht="30.75" customHeight="1" x14ac:dyDescent="0.2">
      <c r="A270" s="220" t="s">
        <v>213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</row>
    <row r="271" spans="1:78" ht="21.75" customHeight="1" x14ac:dyDescent="0.2">
      <c r="A271" s="860" t="s">
        <v>214</v>
      </c>
      <c r="B271" s="949" t="s">
        <v>5</v>
      </c>
      <c r="C271" s="950"/>
      <c r="D271" s="951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</row>
    <row r="272" spans="1:78" ht="23.25" customHeight="1" x14ac:dyDescent="0.2">
      <c r="A272" s="862"/>
      <c r="B272" s="380" t="s">
        <v>32</v>
      </c>
      <c r="C272" s="116" t="s">
        <v>33</v>
      </c>
      <c r="D272" s="117" t="s">
        <v>34</v>
      </c>
      <c r="E272" s="381" t="s">
        <v>33</v>
      </c>
      <c r="F272" s="382" t="s">
        <v>34</v>
      </c>
      <c r="G272" s="381" t="s">
        <v>33</v>
      </c>
      <c r="H272" s="382" t="s">
        <v>34</v>
      </c>
      <c r="I272" s="381" t="s">
        <v>33</v>
      </c>
      <c r="J272" s="382" t="s">
        <v>34</v>
      </c>
      <c r="K272" s="381" t="s">
        <v>33</v>
      </c>
      <c r="L272" s="382" t="s">
        <v>34</v>
      </c>
      <c r="M272" s="381" t="s">
        <v>33</v>
      </c>
      <c r="N272" s="382" t="s">
        <v>34</v>
      </c>
      <c r="O272" s="381" t="s">
        <v>33</v>
      </c>
      <c r="P272" s="382" t="s">
        <v>34</v>
      </c>
      <c r="Q272" s="381" t="s">
        <v>33</v>
      </c>
      <c r="R272" s="382" t="s">
        <v>34</v>
      </c>
      <c r="S272" s="381" t="s">
        <v>33</v>
      </c>
      <c r="T272" s="382" t="s">
        <v>34</v>
      </c>
      <c r="U272" s="381" t="s">
        <v>33</v>
      </c>
      <c r="V272" s="382" t="s">
        <v>34</v>
      </c>
      <c r="W272" s="381" t="s">
        <v>33</v>
      </c>
      <c r="X272" s="382" t="s">
        <v>34</v>
      </c>
      <c r="Y272" s="381" t="s">
        <v>33</v>
      </c>
      <c r="Z272" s="382" t="s">
        <v>34</v>
      </c>
      <c r="AA272" s="381" t="s">
        <v>33</v>
      </c>
      <c r="AB272" s="382" t="s">
        <v>34</v>
      </c>
      <c r="AC272" s="381" t="s">
        <v>33</v>
      </c>
      <c r="AD272" s="382" t="s">
        <v>34</v>
      </c>
      <c r="AE272" s="381" t="s">
        <v>33</v>
      </c>
      <c r="AF272" s="382" t="s">
        <v>34</v>
      </c>
      <c r="AG272" s="381" t="s">
        <v>33</v>
      </c>
      <c r="AH272" s="382" t="s">
        <v>34</v>
      </c>
      <c r="AI272" s="381" t="s">
        <v>33</v>
      </c>
      <c r="AJ272" s="382" t="s">
        <v>34</v>
      </c>
      <c r="AK272" s="381" t="s">
        <v>33</v>
      </c>
      <c r="AL272" s="382" t="s">
        <v>34</v>
      </c>
      <c r="AM272" s="381" t="s">
        <v>33</v>
      </c>
      <c r="AN272" s="382" t="s">
        <v>34</v>
      </c>
      <c r="AO272" s="381" t="s">
        <v>33</v>
      </c>
      <c r="AP272" s="382" t="s">
        <v>34</v>
      </c>
      <c r="BY272" s="2"/>
      <c r="BZ272" s="2"/>
    </row>
    <row r="273" spans="1:104" s="385" customFormat="1" ht="16.899999999999999" hidden="1" customHeight="1" x14ac:dyDescent="0.2">
      <c r="A273" s="383" t="s">
        <v>215</v>
      </c>
      <c r="B273" s="384"/>
      <c r="C273" s="381"/>
      <c r="D273" s="382"/>
      <c r="E273" s="381"/>
      <c r="F273" s="382"/>
      <c r="G273" s="381"/>
      <c r="H273" s="382"/>
      <c r="I273" s="381"/>
      <c r="J273" s="382"/>
      <c r="K273" s="381"/>
      <c r="L273" s="382"/>
      <c r="M273" s="381"/>
      <c r="N273" s="382"/>
      <c r="O273" s="381"/>
      <c r="P273" s="382"/>
      <c r="Q273" s="381"/>
      <c r="R273" s="382"/>
      <c r="S273" s="381"/>
      <c r="T273" s="382"/>
      <c r="U273" s="381"/>
      <c r="V273" s="382"/>
      <c r="W273" s="381"/>
      <c r="X273" s="382"/>
      <c r="Y273" s="381"/>
      <c r="Z273" s="382"/>
      <c r="AA273" s="381"/>
      <c r="AB273" s="382"/>
      <c r="AC273" s="381"/>
      <c r="AD273" s="382"/>
      <c r="AE273" s="381"/>
      <c r="AF273" s="382"/>
      <c r="AG273" s="381"/>
      <c r="AH273" s="382"/>
      <c r="AI273" s="381"/>
      <c r="AJ273" s="382"/>
      <c r="AK273" s="381"/>
      <c r="AL273" s="382"/>
      <c r="AM273" s="381"/>
      <c r="AN273" s="382"/>
      <c r="AO273" s="381"/>
      <c r="AP273" s="382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387" t="s">
        <v>216</v>
      </c>
      <c r="B274" s="388">
        <f>SUM(C274:D274)</f>
        <v>312</v>
      </c>
      <c r="C274" s="389">
        <f>+E274+G274+I274+K274+M274+O274+Q274+S274+U274+W274+Y274+AA274+AC274+AE274+AG274+AI274+AK274+AM274+AO274</f>
        <v>148</v>
      </c>
      <c r="D274" s="390">
        <f>+F274+H274+J274+L274+N274+P274+R274+T274+V274+X274+Z274+AB274+AD274+AF274+AH274+AJ274+AL274+AN274+AP274</f>
        <v>164</v>
      </c>
      <c r="E274" s="444">
        <f>SUM(ENERO:DICIEMBRE!E274)</f>
        <v>0</v>
      </c>
      <c r="F274" s="444">
        <f>SUM(ENERO:DICIEMBRE!F274)</f>
        <v>0</v>
      </c>
      <c r="G274" s="444">
        <f>SUM(ENERO:DICIEMBRE!G274)</f>
        <v>0</v>
      </c>
      <c r="H274" s="444">
        <f>SUM(ENERO:DICIEMBRE!H274)</f>
        <v>0</v>
      </c>
      <c r="I274" s="444">
        <f>SUM(ENERO:DICIEMBRE!I274)</f>
        <v>0</v>
      </c>
      <c r="J274" s="444">
        <f>SUM(ENERO:DICIEMBRE!J274)</f>
        <v>0</v>
      </c>
      <c r="K274" s="444">
        <f>SUM(ENERO:DICIEMBRE!K274)</f>
        <v>0</v>
      </c>
      <c r="L274" s="444">
        <f>SUM(ENERO:DICIEMBRE!L274)</f>
        <v>0</v>
      </c>
      <c r="M274" s="444">
        <f>SUM(ENERO:DICIEMBRE!M274)</f>
        <v>0</v>
      </c>
      <c r="N274" s="444">
        <f>SUM(ENERO:DICIEMBRE!N274)</f>
        <v>0</v>
      </c>
      <c r="O274" s="444">
        <f>SUM(ENERO:DICIEMBRE!O274)</f>
        <v>0</v>
      </c>
      <c r="P274" s="444">
        <f>SUM(ENERO:DICIEMBRE!P274)</f>
        <v>0</v>
      </c>
      <c r="Q274" s="444">
        <f>SUM(ENERO:DICIEMBRE!Q274)</f>
        <v>0</v>
      </c>
      <c r="R274" s="444">
        <f>SUM(ENERO:DICIEMBRE!R274)</f>
        <v>0</v>
      </c>
      <c r="S274" s="444">
        <f>SUM(ENERO:DICIEMBRE!S274)</f>
        <v>0</v>
      </c>
      <c r="T274" s="444">
        <f>SUM(ENERO:DICIEMBRE!T274)</f>
        <v>0</v>
      </c>
      <c r="U274" s="444">
        <f>SUM(ENERO:DICIEMBRE!U274)</f>
        <v>2</v>
      </c>
      <c r="V274" s="444">
        <f>SUM(ENERO:DICIEMBRE!V274)</f>
        <v>0</v>
      </c>
      <c r="W274" s="444">
        <f>SUM(ENERO:DICIEMBRE!W274)</f>
        <v>2</v>
      </c>
      <c r="X274" s="444">
        <f>SUM(ENERO:DICIEMBRE!X274)</f>
        <v>0</v>
      </c>
      <c r="Y274" s="444">
        <f>SUM(ENERO:DICIEMBRE!Y274)</f>
        <v>0</v>
      </c>
      <c r="Z274" s="444">
        <f>SUM(ENERO:DICIEMBRE!Z274)</f>
        <v>0</v>
      </c>
      <c r="AA274" s="444">
        <f>SUM(ENERO:DICIEMBRE!AA274)</f>
        <v>4</v>
      </c>
      <c r="AB274" s="444">
        <f>SUM(ENERO:DICIEMBRE!AB274)</f>
        <v>3</v>
      </c>
      <c r="AC274" s="444">
        <f>SUM(ENERO:DICIEMBRE!AC274)</f>
        <v>9</v>
      </c>
      <c r="AD274" s="444">
        <f>SUM(ENERO:DICIEMBRE!AD274)</f>
        <v>2</v>
      </c>
      <c r="AE274" s="444">
        <f>SUM(ENERO:DICIEMBRE!AE274)</f>
        <v>6</v>
      </c>
      <c r="AF274" s="444">
        <f>SUM(ENERO:DICIEMBRE!AF274)</f>
        <v>3</v>
      </c>
      <c r="AG274" s="444">
        <f>SUM(ENERO:DICIEMBRE!AG274)</f>
        <v>9</v>
      </c>
      <c r="AH274" s="444">
        <f>SUM(ENERO:DICIEMBRE!AH274)</f>
        <v>6</v>
      </c>
      <c r="AI274" s="444">
        <f>SUM(ENERO:DICIEMBRE!AI274)</f>
        <v>23</v>
      </c>
      <c r="AJ274" s="444">
        <f>SUM(ENERO:DICIEMBRE!AJ274)</f>
        <v>19</v>
      </c>
      <c r="AK274" s="444">
        <f>SUM(ENERO:DICIEMBRE!AK274)</f>
        <v>23</v>
      </c>
      <c r="AL274" s="444">
        <f>SUM(ENERO:DICIEMBRE!AL274)</f>
        <v>26</v>
      </c>
      <c r="AM274" s="444">
        <f>SUM(ENERO:DICIEMBRE!AM274)</f>
        <v>24</v>
      </c>
      <c r="AN274" s="444">
        <f>SUM(ENERO:DICIEMBRE!AN274)</f>
        <v>24</v>
      </c>
      <c r="AO274" s="444">
        <f>SUM(ENERO:DICIEMBRE!AO274)</f>
        <v>46</v>
      </c>
      <c r="AP274" s="444">
        <f>SUM(ENERO:DICIEMBRE!AP274)</f>
        <v>81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946" t="s">
        <v>217</v>
      </c>
      <c r="B275" s="947"/>
      <c r="C275" s="947"/>
      <c r="D275" s="947"/>
      <c r="E275" s="947"/>
      <c r="F275" s="947"/>
      <c r="G275" s="947"/>
      <c r="H275" s="947"/>
      <c r="I275" s="947"/>
      <c r="J275" s="947"/>
      <c r="K275" s="947"/>
      <c r="L275" s="947"/>
      <c r="M275" s="947"/>
      <c r="N275" s="947"/>
      <c r="O275" s="947"/>
      <c r="P275" s="947"/>
      <c r="Q275" s="947"/>
      <c r="R275" s="947"/>
      <c r="S275" s="947"/>
      <c r="T275" s="947"/>
      <c r="U275" s="947"/>
      <c r="V275" s="947"/>
      <c r="W275" s="947"/>
      <c r="X275" s="947"/>
      <c r="Y275" s="947"/>
      <c r="Z275" s="947"/>
      <c r="AA275" s="947"/>
      <c r="AB275" s="947"/>
      <c r="AC275" s="947"/>
      <c r="AD275" s="947"/>
      <c r="AE275" s="947"/>
      <c r="AF275" s="947"/>
      <c r="AG275" s="947"/>
      <c r="AH275" s="947"/>
      <c r="AI275" s="947"/>
      <c r="AJ275" s="947"/>
      <c r="AK275" s="947"/>
      <c r="AL275" s="947"/>
      <c r="AM275" s="947"/>
      <c r="AN275" s="947"/>
      <c r="AO275" s="947"/>
      <c r="AP275" s="948"/>
      <c r="BY275" s="2"/>
      <c r="BZ275" s="2"/>
    </row>
    <row r="276" spans="1:104" x14ac:dyDescent="0.2">
      <c r="A276" s="394" t="s">
        <v>218</v>
      </c>
      <c r="B276" s="395">
        <f t="shared" ref="B276:B289" si="46">SUM(C276:D276)</f>
        <v>132</v>
      </c>
      <c r="C276" s="396">
        <f t="shared" ref="C276:D289" si="47">+E276+G276+I276+K276+M276+O276+Q276+S276+U276+W276+Y276+AA276+AC276+AE276+AG276+AI276+AK276+AM276+AO276</f>
        <v>62</v>
      </c>
      <c r="D276" s="397">
        <f t="shared" si="47"/>
        <v>70</v>
      </c>
      <c r="E276" s="444">
        <f>SUM(ENERO:DICIEMBRE!E276)</f>
        <v>0</v>
      </c>
      <c r="F276" s="444">
        <f>SUM(ENERO:DICIEMBRE!F276)</f>
        <v>0</v>
      </c>
      <c r="G276" s="444">
        <f>SUM(ENERO:DICIEMBRE!G276)</f>
        <v>0</v>
      </c>
      <c r="H276" s="444">
        <f>SUM(ENERO:DICIEMBRE!H276)</f>
        <v>0</v>
      </c>
      <c r="I276" s="444">
        <f>SUM(ENERO:DICIEMBRE!I276)</f>
        <v>0</v>
      </c>
      <c r="J276" s="444">
        <f>SUM(ENERO:DICIEMBRE!J276)</f>
        <v>0</v>
      </c>
      <c r="K276" s="444">
        <f>SUM(ENERO:DICIEMBRE!K276)</f>
        <v>0</v>
      </c>
      <c r="L276" s="444">
        <f>SUM(ENERO:DICIEMBRE!L276)</f>
        <v>0</v>
      </c>
      <c r="M276" s="444">
        <f>SUM(ENERO:DICIEMBRE!M276)</f>
        <v>0</v>
      </c>
      <c r="N276" s="444">
        <f>SUM(ENERO:DICIEMBRE!N276)</f>
        <v>0</v>
      </c>
      <c r="O276" s="444">
        <f>SUM(ENERO:DICIEMBRE!O276)</f>
        <v>0</v>
      </c>
      <c r="P276" s="444">
        <f>SUM(ENERO:DICIEMBRE!P276)</f>
        <v>0</v>
      </c>
      <c r="Q276" s="444">
        <f>SUM(ENERO:DICIEMBRE!Q276)</f>
        <v>0</v>
      </c>
      <c r="R276" s="444">
        <f>SUM(ENERO:DICIEMBRE!R276)</f>
        <v>0</v>
      </c>
      <c r="S276" s="444">
        <f>SUM(ENERO:DICIEMBRE!S276)</f>
        <v>0</v>
      </c>
      <c r="T276" s="444">
        <f>SUM(ENERO:DICIEMBRE!T276)</f>
        <v>0</v>
      </c>
      <c r="U276" s="444">
        <f>SUM(ENERO:DICIEMBRE!U276)</f>
        <v>0</v>
      </c>
      <c r="V276" s="444">
        <f>SUM(ENERO:DICIEMBRE!V276)</f>
        <v>0</v>
      </c>
      <c r="W276" s="444">
        <f>SUM(ENERO:DICIEMBRE!W276)</f>
        <v>0</v>
      </c>
      <c r="X276" s="444">
        <f>SUM(ENERO:DICIEMBRE!X276)</f>
        <v>0</v>
      </c>
      <c r="Y276" s="444">
        <f>SUM(ENERO:DICIEMBRE!Y276)</f>
        <v>0</v>
      </c>
      <c r="Z276" s="444">
        <f>SUM(ENERO:DICIEMBRE!Z276)</f>
        <v>0</v>
      </c>
      <c r="AA276" s="444">
        <f>SUM(ENERO:DICIEMBRE!AA276)</f>
        <v>2</v>
      </c>
      <c r="AB276" s="444">
        <f>SUM(ENERO:DICIEMBRE!AB276)</f>
        <v>1</v>
      </c>
      <c r="AC276" s="444">
        <f>SUM(ENERO:DICIEMBRE!AC276)</f>
        <v>3</v>
      </c>
      <c r="AD276" s="444">
        <f>SUM(ENERO:DICIEMBRE!AD276)</f>
        <v>0</v>
      </c>
      <c r="AE276" s="444">
        <f>SUM(ENERO:DICIEMBRE!AE276)</f>
        <v>2</v>
      </c>
      <c r="AF276" s="444">
        <f>SUM(ENERO:DICIEMBRE!AF276)</f>
        <v>1</v>
      </c>
      <c r="AG276" s="444">
        <f>SUM(ENERO:DICIEMBRE!AG276)</f>
        <v>2</v>
      </c>
      <c r="AH276" s="444">
        <f>SUM(ENERO:DICIEMBRE!AH276)</f>
        <v>2</v>
      </c>
      <c r="AI276" s="444">
        <f>SUM(ENERO:DICIEMBRE!AI276)</f>
        <v>8</v>
      </c>
      <c r="AJ276" s="444">
        <f>SUM(ENERO:DICIEMBRE!AJ276)</f>
        <v>7</v>
      </c>
      <c r="AK276" s="444">
        <f>SUM(ENERO:DICIEMBRE!AK276)</f>
        <v>11</v>
      </c>
      <c r="AL276" s="444">
        <f>SUM(ENERO:DICIEMBRE!AL276)</f>
        <v>12</v>
      </c>
      <c r="AM276" s="444">
        <f>SUM(ENERO:DICIEMBRE!AM276)</f>
        <v>12</v>
      </c>
      <c r="AN276" s="444">
        <f>SUM(ENERO:DICIEMBRE!AN276)</f>
        <v>10</v>
      </c>
      <c r="AO276" s="444">
        <f>SUM(ENERO:DICIEMBRE!AO276)</f>
        <v>22</v>
      </c>
      <c r="AP276" s="444">
        <f>SUM(ENERO:DICIEMBRE!AP276)</f>
        <v>37</v>
      </c>
      <c r="BY276" s="2"/>
      <c r="BZ276" s="2"/>
    </row>
    <row r="277" spans="1:104" x14ac:dyDescent="0.2">
      <c r="A277" s="233" t="s">
        <v>219</v>
      </c>
      <c r="B277" s="401">
        <f t="shared" si="46"/>
        <v>11</v>
      </c>
      <c r="C277" s="402">
        <f>+E277+G277+I277+K277+M277+O277+Q277+S277+U277+W277+Y277+AA277+AC277+AE277+AG277+AI277+AK277+AM277+AO277</f>
        <v>4</v>
      </c>
      <c r="D277" s="403">
        <f t="shared" si="47"/>
        <v>7</v>
      </c>
      <c r="E277" s="444">
        <f>SUM(ENERO:DICIEMBRE!E277)</f>
        <v>0</v>
      </c>
      <c r="F277" s="444">
        <f>SUM(ENERO:DICIEMBRE!F277)</f>
        <v>0</v>
      </c>
      <c r="G277" s="444">
        <f>SUM(ENERO:DICIEMBRE!G277)</f>
        <v>0</v>
      </c>
      <c r="H277" s="444">
        <f>SUM(ENERO:DICIEMBRE!H277)</f>
        <v>0</v>
      </c>
      <c r="I277" s="444">
        <f>SUM(ENERO:DICIEMBRE!I277)</f>
        <v>0</v>
      </c>
      <c r="J277" s="444">
        <f>SUM(ENERO:DICIEMBRE!J277)</f>
        <v>0</v>
      </c>
      <c r="K277" s="444">
        <f>SUM(ENERO:DICIEMBRE!K277)</f>
        <v>0</v>
      </c>
      <c r="L277" s="444">
        <f>SUM(ENERO:DICIEMBRE!L277)</f>
        <v>0</v>
      </c>
      <c r="M277" s="444">
        <f>SUM(ENERO:DICIEMBRE!M277)</f>
        <v>0</v>
      </c>
      <c r="N277" s="444">
        <f>SUM(ENERO:DICIEMBRE!N277)</f>
        <v>0</v>
      </c>
      <c r="O277" s="444">
        <f>SUM(ENERO:DICIEMBRE!O277)</f>
        <v>0</v>
      </c>
      <c r="P277" s="444">
        <f>SUM(ENERO:DICIEMBRE!P277)</f>
        <v>0</v>
      </c>
      <c r="Q277" s="444">
        <f>SUM(ENERO:DICIEMBRE!Q277)</f>
        <v>0</v>
      </c>
      <c r="R277" s="444">
        <f>SUM(ENERO:DICIEMBRE!R277)</f>
        <v>0</v>
      </c>
      <c r="S277" s="444">
        <f>SUM(ENERO:DICIEMBRE!S277)</f>
        <v>0</v>
      </c>
      <c r="T277" s="444">
        <f>SUM(ENERO:DICIEMBRE!T277)</f>
        <v>0</v>
      </c>
      <c r="U277" s="444">
        <f>SUM(ENERO:DICIEMBRE!U277)</f>
        <v>1</v>
      </c>
      <c r="V277" s="444">
        <f>SUM(ENERO:DICIEMBRE!V277)</f>
        <v>0</v>
      </c>
      <c r="W277" s="444">
        <f>SUM(ENERO:DICIEMBRE!W277)</f>
        <v>0</v>
      </c>
      <c r="X277" s="444">
        <f>SUM(ENERO:DICIEMBRE!X277)</f>
        <v>0</v>
      </c>
      <c r="Y277" s="444">
        <f>SUM(ENERO:DICIEMBRE!Y277)</f>
        <v>0</v>
      </c>
      <c r="Z277" s="444">
        <f>SUM(ENERO:DICIEMBRE!Z277)</f>
        <v>0</v>
      </c>
      <c r="AA277" s="444">
        <f>SUM(ENERO:DICIEMBRE!AA277)</f>
        <v>0</v>
      </c>
      <c r="AB277" s="444">
        <f>SUM(ENERO:DICIEMBRE!AB277)</f>
        <v>0</v>
      </c>
      <c r="AC277" s="444">
        <f>SUM(ENERO:DICIEMBRE!AC277)</f>
        <v>0</v>
      </c>
      <c r="AD277" s="444">
        <f>SUM(ENERO:DICIEMBRE!AD277)</f>
        <v>1</v>
      </c>
      <c r="AE277" s="444">
        <f>SUM(ENERO:DICIEMBRE!AE277)</f>
        <v>1</v>
      </c>
      <c r="AF277" s="444">
        <f>SUM(ENERO:DICIEMBRE!AF277)</f>
        <v>0</v>
      </c>
      <c r="AG277" s="444">
        <f>SUM(ENERO:DICIEMBRE!AG277)</f>
        <v>0</v>
      </c>
      <c r="AH277" s="444">
        <f>SUM(ENERO:DICIEMBRE!AH277)</f>
        <v>0</v>
      </c>
      <c r="AI277" s="444">
        <f>SUM(ENERO:DICIEMBRE!AI277)</f>
        <v>0</v>
      </c>
      <c r="AJ277" s="444">
        <f>SUM(ENERO:DICIEMBRE!AJ277)</f>
        <v>0</v>
      </c>
      <c r="AK277" s="444">
        <f>SUM(ENERO:DICIEMBRE!AK277)</f>
        <v>0</v>
      </c>
      <c r="AL277" s="444">
        <f>SUM(ENERO:DICIEMBRE!AL277)</f>
        <v>0</v>
      </c>
      <c r="AM277" s="444">
        <f>SUM(ENERO:DICIEMBRE!AM277)</f>
        <v>1</v>
      </c>
      <c r="AN277" s="444">
        <f>SUM(ENERO:DICIEMBRE!AN277)</f>
        <v>1</v>
      </c>
      <c r="AO277" s="444">
        <f>SUM(ENERO:DICIEMBRE!AO277)</f>
        <v>1</v>
      </c>
      <c r="AP277" s="444">
        <f>SUM(ENERO:DICIEMBRE!AP277)</f>
        <v>5</v>
      </c>
      <c r="BY277" s="2"/>
      <c r="BZ277" s="2"/>
    </row>
    <row r="278" spans="1:104" x14ac:dyDescent="0.2">
      <c r="A278" s="233" t="s">
        <v>220</v>
      </c>
      <c r="B278" s="401">
        <f t="shared" si="46"/>
        <v>51</v>
      </c>
      <c r="C278" s="402">
        <f t="shared" si="47"/>
        <v>30</v>
      </c>
      <c r="D278" s="403">
        <f t="shared" si="47"/>
        <v>21</v>
      </c>
      <c r="E278" s="444">
        <f>SUM(ENERO:DICIEMBRE!E278)</f>
        <v>0</v>
      </c>
      <c r="F278" s="444">
        <f>SUM(ENERO:DICIEMBRE!F278)</f>
        <v>0</v>
      </c>
      <c r="G278" s="444">
        <f>SUM(ENERO:DICIEMBRE!G278)</f>
        <v>0</v>
      </c>
      <c r="H278" s="444">
        <f>SUM(ENERO:DICIEMBRE!H278)</f>
        <v>0</v>
      </c>
      <c r="I278" s="444">
        <f>SUM(ENERO:DICIEMBRE!I278)</f>
        <v>0</v>
      </c>
      <c r="J278" s="444">
        <f>SUM(ENERO:DICIEMBRE!J278)</f>
        <v>0</v>
      </c>
      <c r="K278" s="444">
        <f>SUM(ENERO:DICIEMBRE!K278)</f>
        <v>0</v>
      </c>
      <c r="L278" s="444">
        <f>SUM(ENERO:DICIEMBRE!L278)</f>
        <v>0</v>
      </c>
      <c r="M278" s="444">
        <f>SUM(ENERO:DICIEMBRE!M278)</f>
        <v>0</v>
      </c>
      <c r="N278" s="444">
        <f>SUM(ENERO:DICIEMBRE!N278)</f>
        <v>0</v>
      </c>
      <c r="O278" s="444">
        <f>SUM(ENERO:DICIEMBRE!O278)</f>
        <v>0</v>
      </c>
      <c r="P278" s="444">
        <f>SUM(ENERO:DICIEMBRE!P278)</f>
        <v>0</v>
      </c>
      <c r="Q278" s="444">
        <f>SUM(ENERO:DICIEMBRE!Q278)</f>
        <v>0</v>
      </c>
      <c r="R278" s="444">
        <f>SUM(ENERO:DICIEMBRE!R278)</f>
        <v>0</v>
      </c>
      <c r="S278" s="444">
        <f>SUM(ENERO:DICIEMBRE!S278)</f>
        <v>0</v>
      </c>
      <c r="T278" s="444">
        <f>SUM(ENERO:DICIEMBRE!T278)</f>
        <v>0</v>
      </c>
      <c r="U278" s="444">
        <f>SUM(ENERO:DICIEMBRE!U278)</f>
        <v>1</v>
      </c>
      <c r="V278" s="444">
        <f>SUM(ENERO:DICIEMBRE!V278)</f>
        <v>0</v>
      </c>
      <c r="W278" s="444">
        <f>SUM(ENERO:DICIEMBRE!W278)</f>
        <v>0</v>
      </c>
      <c r="X278" s="444">
        <f>SUM(ENERO:DICIEMBRE!X278)</f>
        <v>0</v>
      </c>
      <c r="Y278" s="444">
        <f>SUM(ENERO:DICIEMBRE!Y278)</f>
        <v>0</v>
      </c>
      <c r="Z278" s="444">
        <f>SUM(ENERO:DICIEMBRE!Z278)</f>
        <v>0</v>
      </c>
      <c r="AA278" s="444">
        <f>SUM(ENERO:DICIEMBRE!AA278)</f>
        <v>1</v>
      </c>
      <c r="AB278" s="444">
        <f>SUM(ENERO:DICIEMBRE!AB278)</f>
        <v>0</v>
      </c>
      <c r="AC278" s="444">
        <f>SUM(ENERO:DICIEMBRE!AC278)</f>
        <v>1</v>
      </c>
      <c r="AD278" s="444">
        <f>SUM(ENERO:DICIEMBRE!AD278)</f>
        <v>0</v>
      </c>
      <c r="AE278" s="444">
        <f>SUM(ENERO:DICIEMBRE!AE278)</f>
        <v>0</v>
      </c>
      <c r="AF278" s="444">
        <f>SUM(ENERO:DICIEMBRE!AF278)</f>
        <v>0</v>
      </c>
      <c r="AG278" s="444">
        <f>SUM(ENERO:DICIEMBRE!AG278)</f>
        <v>0</v>
      </c>
      <c r="AH278" s="444">
        <f>SUM(ENERO:DICIEMBRE!AH278)</f>
        <v>1</v>
      </c>
      <c r="AI278" s="444">
        <f>SUM(ENERO:DICIEMBRE!AI278)</f>
        <v>4</v>
      </c>
      <c r="AJ278" s="444">
        <f>SUM(ENERO:DICIEMBRE!AJ278)</f>
        <v>0</v>
      </c>
      <c r="AK278" s="444">
        <f>SUM(ENERO:DICIEMBRE!AK278)</f>
        <v>5</v>
      </c>
      <c r="AL278" s="444">
        <f>SUM(ENERO:DICIEMBRE!AL278)</f>
        <v>2</v>
      </c>
      <c r="AM278" s="444">
        <f>SUM(ENERO:DICIEMBRE!AM278)</f>
        <v>8</v>
      </c>
      <c r="AN278" s="444">
        <f>SUM(ENERO:DICIEMBRE!AN278)</f>
        <v>3</v>
      </c>
      <c r="AO278" s="444">
        <f>SUM(ENERO:DICIEMBRE!AO278)</f>
        <v>10</v>
      </c>
      <c r="AP278" s="444">
        <f>SUM(ENERO:DICIEMBRE!AP278)</f>
        <v>15</v>
      </c>
      <c r="BY278" s="2"/>
      <c r="BZ278" s="2"/>
    </row>
    <row r="279" spans="1:104" x14ac:dyDescent="0.2">
      <c r="A279" s="233" t="s">
        <v>221</v>
      </c>
      <c r="B279" s="401">
        <f t="shared" si="46"/>
        <v>63</v>
      </c>
      <c r="C279" s="402">
        <f t="shared" si="47"/>
        <v>33</v>
      </c>
      <c r="D279" s="403">
        <f t="shared" si="47"/>
        <v>30</v>
      </c>
      <c r="E279" s="444">
        <f>SUM(ENERO:DICIEMBRE!E279)</f>
        <v>0</v>
      </c>
      <c r="F279" s="444">
        <f>SUM(ENERO:DICIEMBRE!F279)</f>
        <v>0</v>
      </c>
      <c r="G279" s="444">
        <f>SUM(ENERO:DICIEMBRE!G279)</f>
        <v>0</v>
      </c>
      <c r="H279" s="444">
        <f>SUM(ENERO:DICIEMBRE!H279)</f>
        <v>0</v>
      </c>
      <c r="I279" s="444">
        <f>SUM(ENERO:DICIEMBRE!I279)</f>
        <v>0</v>
      </c>
      <c r="J279" s="444">
        <f>SUM(ENERO:DICIEMBRE!J279)</f>
        <v>0</v>
      </c>
      <c r="K279" s="444">
        <f>SUM(ENERO:DICIEMBRE!K279)</f>
        <v>0</v>
      </c>
      <c r="L279" s="444">
        <f>SUM(ENERO:DICIEMBRE!L279)</f>
        <v>0</v>
      </c>
      <c r="M279" s="444">
        <f>SUM(ENERO:DICIEMBRE!M279)</f>
        <v>0</v>
      </c>
      <c r="N279" s="444">
        <f>SUM(ENERO:DICIEMBRE!N279)</f>
        <v>0</v>
      </c>
      <c r="O279" s="444">
        <f>SUM(ENERO:DICIEMBRE!O279)</f>
        <v>0</v>
      </c>
      <c r="P279" s="444">
        <f>SUM(ENERO:DICIEMBRE!P279)</f>
        <v>0</v>
      </c>
      <c r="Q279" s="444">
        <f>SUM(ENERO:DICIEMBRE!Q279)</f>
        <v>0</v>
      </c>
      <c r="R279" s="444">
        <f>SUM(ENERO:DICIEMBRE!R279)</f>
        <v>0</v>
      </c>
      <c r="S279" s="444">
        <f>SUM(ENERO:DICIEMBRE!S279)</f>
        <v>0</v>
      </c>
      <c r="T279" s="444">
        <f>SUM(ENERO:DICIEMBRE!T279)</f>
        <v>0</v>
      </c>
      <c r="U279" s="444">
        <f>SUM(ENERO:DICIEMBRE!U279)</f>
        <v>1</v>
      </c>
      <c r="V279" s="444">
        <f>SUM(ENERO:DICIEMBRE!V279)</f>
        <v>0</v>
      </c>
      <c r="W279" s="444">
        <f>SUM(ENERO:DICIEMBRE!W279)</f>
        <v>0</v>
      </c>
      <c r="X279" s="444">
        <f>SUM(ENERO:DICIEMBRE!X279)</f>
        <v>0</v>
      </c>
      <c r="Y279" s="444">
        <f>SUM(ENERO:DICIEMBRE!Y279)</f>
        <v>0</v>
      </c>
      <c r="Z279" s="444">
        <f>SUM(ENERO:DICIEMBRE!Z279)</f>
        <v>0</v>
      </c>
      <c r="AA279" s="444">
        <f>SUM(ENERO:DICIEMBRE!AA279)</f>
        <v>1</v>
      </c>
      <c r="AB279" s="444">
        <f>SUM(ENERO:DICIEMBRE!AB279)</f>
        <v>0</v>
      </c>
      <c r="AC279" s="444">
        <f>SUM(ENERO:DICIEMBRE!AC279)</f>
        <v>1</v>
      </c>
      <c r="AD279" s="444">
        <f>SUM(ENERO:DICIEMBRE!AD279)</f>
        <v>0</v>
      </c>
      <c r="AE279" s="444">
        <f>SUM(ENERO:DICIEMBRE!AE279)</f>
        <v>0</v>
      </c>
      <c r="AF279" s="444">
        <f>SUM(ENERO:DICIEMBRE!AF279)</f>
        <v>0</v>
      </c>
      <c r="AG279" s="444">
        <f>SUM(ENERO:DICIEMBRE!AG279)</f>
        <v>2</v>
      </c>
      <c r="AH279" s="444">
        <f>SUM(ENERO:DICIEMBRE!AH279)</f>
        <v>2</v>
      </c>
      <c r="AI279" s="444">
        <f>SUM(ENERO:DICIEMBRE!AI279)</f>
        <v>2</v>
      </c>
      <c r="AJ279" s="444">
        <f>SUM(ENERO:DICIEMBRE!AJ279)</f>
        <v>2</v>
      </c>
      <c r="AK279" s="444">
        <f>SUM(ENERO:DICIEMBRE!AK279)</f>
        <v>3</v>
      </c>
      <c r="AL279" s="444">
        <f>SUM(ENERO:DICIEMBRE!AL279)</f>
        <v>0</v>
      </c>
      <c r="AM279" s="444">
        <f>SUM(ENERO:DICIEMBRE!AM279)</f>
        <v>5</v>
      </c>
      <c r="AN279" s="444">
        <f>SUM(ENERO:DICIEMBRE!AN279)</f>
        <v>4</v>
      </c>
      <c r="AO279" s="444">
        <f>SUM(ENERO:DICIEMBRE!AO279)</f>
        <v>18</v>
      </c>
      <c r="AP279" s="444">
        <f>SUM(ENERO:DICIEMBRE!AP279)</f>
        <v>22</v>
      </c>
      <c r="BY279" s="2"/>
      <c r="BZ279" s="2"/>
    </row>
    <row r="280" spans="1:104" x14ac:dyDescent="0.2">
      <c r="A280" s="233" t="s">
        <v>222</v>
      </c>
      <c r="B280" s="401">
        <f t="shared" si="46"/>
        <v>95</v>
      </c>
      <c r="C280" s="402">
        <f t="shared" si="47"/>
        <v>57</v>
      </c>
      <c r="D280" s="403">
        <f t="shared" si="47"/>
        <v>38</v>
      </c>
      <c r="E280" s="444">
        <f>SUM(ENERO:DICIEMBRE!E280)</f>
        <v>0</v>
      </c>
      <c r="F280" s="444">
        <f>SUM(ENERO:DICIEMBRE!F280)</f>
        <v>0</v>
      </c>
      <c r="G280" s="444">
        <f>SUM(ENERO:DICIEMBRE!G280)</f>
        <v>0</v>
      </c>
      <c r="H280" s="444">
        <f>SUM(ENERO:DICIEMBRE!H280)</f>
        <v>0</v>
      </c>
      <c r="I280" s="444">
        <f>SUM(ENERO:DICIEMBRE!I280)</f>
        <v>0</v>
      </c>
      <c r="J280" s="444">
        <f>SUM(ENERO:DICIEMBRE!J280)</f>
        <v>0</v>
      </c>
      <c r="K280" s="444">
        <f>SUM(ENERO:DICIEMBRE!K280)</f>
        <v>0</v>
      </c>
      <c r="L280" s="444">
        <f>SUM(ENERO:DICIEMBRE!L280)</f>
        <v>0</v>
      </c>
      <c r="M280" s="444">
        <f>SUM(ENERO:DICIEMBRE!M280)</f>
        <v>0</v>
      </c>
      <c r="N280" s="444">
        <f>SUM(ENERO:DICIEMBRE!N280)</f>
        <v>0</v>
      </c>
      <c r="O280" s="444">
        <f>SUM(ENERO:DICIEMBRE!O280)</f>
        <v>0</v>
      </c>
      <c r="P280" s="444">
        <f>SUM(ENERO:DICIEMBRE!P280)</f>
        <v>0</v>
      </c>
      <c r="Q280" s="444">
        <f>SUM(ENERO:DICIEMBRE!Q280)</f>
        <v>0</v>
      </c>
      <c r="R280" s="444">
        <f>SUM(ENERO:DICIEMBRE!R280)</f>
        <v>0</v>
      </c>
      <c r="S280" s="444">
        <f>SUM(ENERO:DICIEMBRE!S280)</f>
        <v>0</v>
      </c>
      <c r="T280" s="444">
        <f>SUM(ENERO:DICIEMBRE!T280)</f>
        <v>0</v>
      </c>
      <c r="U280" s="444">
        <f>SUM(ENERO:DICIEMBRE!U280)</f>
        <v>0</v>
      </c>
      <c r="V280" s="444">
        <f>SUM(ENERO:DICIEMBRE!V280)</f>
        <v>0</v>
      </c>
      <c r="W280" s="444">
        <f>SUM(ENERO:DICIEMBRE!W280)</f>
        <v>0</v>
      </c>
      <c r="X280" s="444">
        <f>SUM(ENERO:DICIEMBRE!X280)</f>
        <v>0</v>
      </c>
      <c r="Y280" s="444">
        <f>SUM(ENERO:DICIEMBRE!Y280)</f>
        <v>0</v>
      </c>
      <c r="Z280" s="444">
        <f>SUM(ENERO:DICIEMBRE!Z280)</f>
        <v>0</v>
      </c>
      <c r="AA280" s="444">
        <f>SUM(ENERO:DICIEMBRE!AA280)</f>
        <v>2</v>
      </c>
      <c r="AB280" s="444">
        <f>SUM(ENERO:DICIEMBRE!AB280)</f>
        <v>4</v>
      </c>
      <c r="AC280" s="444">
        <f>SUM(ENERO:DICIEMBRE!AC280)</f>
        <v>9</v>
      </c>
      <c r="AD280" s="444">
        <f>SUM(ENERO:DICIEMBRE!AD280)</f>
        <v>1</v>
      </c>
      <c r="AE280" s="444">
        <f>SUM(ENERO:DICIEMBRE!AE280)</f>
        <v>4</v>
      </c>
      <c r="AF280" s="444">
        <f>SUM(ENERO:DICIEMBRE!AF280)</f>
        <v>3</v>
      </c>
      <c r="AG280" s="444">
        <f>SUM(ENERO:DICIEMBRE!AG280)</f>
        <v>8</v>
      </c>
      <c r="AH280" s="444">
        <f>SUM(ENERO:DICIEMBRE!AH280)</f>
        <v>2</v>
      </c>
      <c r="AI280" s="444">
        <f>SUM(ENERO:DICIEMBRE!AI280)</f>
        <v>8</v>
      </c>
      <c r="AJ280" s="444">
        <f>SUM(ENERO:DICIEMBRE!AJ280)</f>
        <v>5</v>
      </c>
      <c r="AK280" s="444">
        <f>SUM(ENERO:DICIEMBRE!AK280)</f>
        <v>14</v>
      </c>
      <c r="AL280" s="444">
        <f>SUM(ENERO:DICIEMBRE!AL280)</f>
        <v>8</v>
      </c>
      <c r="AM280" s="444">
        <f>SUM(ENERO:DICIEMBRE!AM280)</f>
        <v>9</v>
      </c>
      <c r="AN280" s="444">
        <f>SUM(ENERO:DICIEMBRE!AN280)</f>
        <v>4</v>
      </c>
      <c r="AO280" s="444">
        <f>SUM(ENERO:DICIEMBRE!AO280)</f>
        <v>3</v>
      </c>
      <c r="AP280" s="444">
        <f>SUM(ENERO:DICIEMBRE!AP280)</f>
        <v>11</v>
      </c>
      <c r="BY280" s="2"/>
      <c r="BZ280" s="2"/>
    </row>
    <row r="281" spans="1:104" x14ac:dyDescent="0.2">
      <c r="A281" s="233" t="s">
        <v>223</v>
      </c>
      <c r="B281" s="401">
        <f t="shared" si="46"/>
        <v>111</v>
      </c>
      <c r="C281" s="402">
        <f t="shared" si="47"/>
        <v>45</v>
      </c>
      <c r="D281" s="403">
        <f t="shared" si="47"/>
        <v>66</v>
      </c>
      <c r="E281" s="444">
        <f>SUM(ENERO:DICIEMBRE!E281)</f>
        <v>0</v>
      </c>
      <c r="F281" s="444">
        <f>SUM(ENERO:DICIEMBRE!F281)</f>
        <v>0</v>
      </c>
      <c r="G281" s="444">
        <f>SUM(ENERO:DICIEMBRE!G281)</f>
        <v>0</v>
      </c>
      <c r="H281" s="444">
        <f>SUM(ENERO:DICIEMBRE!H281)</f>
        <v>0</v>
      </c>
      <c r="I281" s="444">
        <f>SUM(ENERO:DICIEMBRE!I281)</f>
        <v>0</v>
      </c>
      <c r="J281" s="444">
        <f>SUM(ENERO:DICIEMBRE!J281)</f>
        <v>0</v>
      </c>
      <c r="K281" s="444">
        <f>SUM(ENERO:DICIEMBRE!K281)</f>
        <v>0</v>
      </c>
      <c r="L281" s="444">
        <f>SUM(ENERO:DICIEMBRE!L281)</f>
        <v>0</v>
      </c>
      <c r="M281" s="444">
        <f>SUM(ENERO:DICIEMBRE!M281)</f>
        <v>0</v>
      </c>
      <c r="N281" s="444">
        <f>SUM(ENERO:DICIEMBRE!N281)</f>
        <v>0</v>
      </c>
      <c r="O281" s="444">
        <f>SUM(ENERO:DICIEMBRE!O281)</f>
        <v>0</v>
      </c>
      <c r="P281" s="444">
        <f>SUM(ENERO:DICIEMBRE!P281)</f>
        <v>0</v>
      </c>
      <c r="Q281" s="444">
        <f>SUM(ENERO:DICIEMBRE!Q281)</f>
        <v>0</v>
      </c>
      <c r="R281" s="444">
        <f>SUM(ENERO:DICIEMBRE!R281)</f>
        <v>0</v>
      </c>
      <c r="S281" s="444">
        <f>SUM(ENERO:DICIEMBRE!S281)</f>
        <v>0</v>
      </c>
      <c r="T281" s="444">
        <f>SUM(ENERO:DICIEMBRE!T281)</f>
        <v>0</v>
      </c>
      <c r="U281" s="444">
        <f>SUM(ENERO:DICIEMBRE!U281)</f>
        <v>0</v>
      </c>
      <c r="V281" s="444">
        <f>SUM(ENERO:DICIEMBRE!V281)</f>
        <v>0</v>
      </c>
      <c r="W281" s="444">
        <f>SUM(ENERO:DICIEMBRE!W281)</f>
        <v>0</v>
      </c>
      <c r="X281" s="444">
        <f>SUM(ENERO:DICIEMBRE!X281)</f>
        <v>0</v>
      </c>
      <c r="Y281" s="444">
        <f>SUM(ENERO:DICIEMBRE!Y281)</f>
        <v>0</v>
      </c>
      <c r="Z281" s="444">
        <f>SUM(ENERO:DICIEMBRE!Z281)</f>
        <v>0</v>
      </c>
      <c r="AA281" s="444">
        <f>SUM(ENERO:DICIEMBRE!AA281)</f>
        <v>1</v>
      </c>
      <c r="AB281" s="444">
        <f>SUM(ENERO:DICIEMBRE!AB281)</f>
        <v>0</v>
      </c>
      <c r="AC281" s="444">
        <f>SUM(ENERO:DICIEMBRE!AC281)</f>
        <v>0</v>
      </c>
      <c r="AD281" s="444">
        <f>SUM(ENERO:DICIEMBRE!AD281)</f>
        <v>0</v>
      </c>
      <c r="AE281" s="444">
        <f>SUM(ENERO:DICIEMBRE!AE281)</f>
        <v>4</v>
      </c>
      <c r="AF281" s="444">
        <f>SUM(ENERO:DICIEMBRE!AF281)</f>
        <v>1</v>
      </c>
      <c r="AG281" s="444">
        <f>SUM(ENERO:DICIEMBRE!AG281)</f>
        <v>0</v>
      </c>
      <c r="AH281" s="444">
        <f>SUM(ENERO:DICIEMBRE!AH281)</f>
        <v>1</v>
      </c>
      <c r="AI281" s="444">
        <f>SUM(ENERO:DICIEMBRE!AI281)</f>
        <v>10</v>
      </c>
      <c r="AJ281" s="444">
        <f>SUM(ENERO:DICIEMBRE!AJ281)</f>
        <v>10</v>
      </c>
      <c r="AK281" s="444">
        <f>SUM(ENERO:DICIEMBRE!AK281)</f>
        <v>4</v>
      </c>
      <c r="AL281" s="444">
        <f>SUM(ENERO:DICIEMBRE!AL281)</f>
        <v>11</v>
      </c>
      <c r="AM281" s="444">
        <f>SUM(ENERO:DICIEMBRE!AM281)</f>
        <v>11</v>
      </c>
      <c r="AN281" s="444">
        <f>SUM(ENERO:DICIEMBRE!AN281)</f>
        <v>10</v>
      </c>
      <c r="AO281" s="444">
        <f>SUM(ENERO:DICIEMBRE!AO281)</f>
        <v>15</v>
      </c>
      <c r="AP281" s="444">
        <f>SUM(ENERO:DICIEMBRE!AP281)</f>
        <v>33</v>
      </c>
      <c r="BY281" s="2"/>
      <c r="BZ281" s="2"/>
    </row>
    <row r="282" spans="1:104" x14ac:dyDescent="0.2">
      <c r="A282" s="233" t="s">
        <v>224</v>
      </c>
      <c r="B282" s="401">
        <f t="shared" si="46"/>
        <v>0</v>
      </c>
      <c r="C282" s="402">
        <f t="shared" si="47"/>
        <v>0</v>
      </c>
      <c r="D282" s="403">
        <f>+F282+H282+J282+L282+N282+P282+R282+T282+V282+X282+Z282+AB282+AD282+AF282+AH282+AJ282+AL282+AN282+AP282</f>
        <v>0</v>
      </c>
      <c r="E282" s="444">
        <f>SUM(ENERO:DICIEMBRE!E282)</f>
        <v>0</v>
      </c>
      <c r="F282" s="444">
        <f>SUM(ENERO:DICIEMBRE!F282)</f>
        <v>0</v>
      </c>
      <c r="G282" s="444">
        <f>SUM(ENERO:DICIEMBRE!G282)</f>
        <v>0</v>
      </c>
      <c r="H282" s="444">
        <f>SUM(ENERO:DICIEMBRE!H282)</f>
        <v>0</v>
      </c>
      <c r="I282" s="444">
        <f>SUM(ENERO:DICIEMBRE!I282)</f>
        <v>0</v>
      </c>
      <c r="J282" s="444">
        <f>SUM(ENERO:DICIEMBRE!J282)</f>
        <v>0</v>
      </c>
      <c r="K282" s="444">
        <f>SUM(ENERO:DICIEMBRE!K282)</f>
        <v>0</v>
      </c>
      <c r="L282" s="444">
        <f>SUM(ENERO:DICIEMBRE!L282)</f>
        <v>0</v>
      </c>
      <c r="M282" s="444">
        <f>SUM(ENERO:DICIEMBRE!M282)</f>
        <v>0</v>
      </c>
      <c r="N282" s="444">
        <f>SUM(ENERO:DICIEMBRE!N282)</f>
        <v>0</v>
      </c>
      <c r="O282" s="444">
        <f>SUM(ENERO:DICIEMBRE!O282)</f>
        <v>0</v>
      </c>
      <c r="P282" s="444">
        <f>SUM(ENERO:DICIEMBRE!P282)</f>
        <v>0</v>
      </c>
      <c r="Q282" s="444">
        <f>SUM(ENERO:DICIEMBRE!Q282)</f>
        <v>0</v>
      </c>
      <c r="R282" s="444">
        <f>SUM(ENERO:DICIEMBRE!R282)</f>
        <v>0</v>
      </c>
      <c r="S282" s="444">
        <f>SUM(ENERO:DICIEMBRE!S282)</f>
        <v>0</v>
      </c>
      <c r="T282" s="444">
        <f>SUM(ENERO:DICIEMBRE!T282)</f>
        <v>0</v>
      </c>
      <c r="U282" s="444">
        <f>SUM(ENERO:DICIEMBRE!U282)</f>
        <v>0</v>
      </c>
      <c r="V282" s="444">
        <f>SUM(ENERO:DICIEMBRE!V282)</f>
        <v>0</v>
      </c>
      <c r="W282" s="444">
        <f>SUM(ENERO:DICIEMBRE!W282)</f>
        <v>0</v>
      </c>
      <c r="X282" s="444">
        <f>SUM(ENERO:DICIEMBRE!X282)</f>
        <v>0</v>
      </c>
      <c r="Y282" s="444">
        <f>SUM(ENERO:DICIEMBRE!Y282)</f>
        <v>0</v>
      </c>
      <c r="Z282" s="444">
        <f>SUM(ENERO:DICIEMBRE!Z282)</f>
        <v>0</v>
      </c>
      <c r="AA282" s="444">
        <f>SUM(ENERO:DICIEMBRE!AA282)</f>
        <v>0</v>
      </c>
      <c r="AB282" s="444">
        <f>SUM(ENERO:DICIEMBRE!AB282)</f>
        <v>0</v>
      </c>
      <c r="AC282" s="444">
        <f>SUM(ENERO:DICIEMBRE!AC282)</f>
        <v>0</v>
      </c>
      <c r="AD282" s="444">
        <f>SUM(ENERO:DICIEMBRE!AD282)</f>
        <v>0</v>
      </c>
      <c r="AE282" s="444">
        <f>SUM(ENERO:DICIEMBRE!AE282)</f>
        <v>0</v>
      </c>
      <c r="AF282" s="444">
        <f>SUM(ENERO:DICIEMBRE!AF282)</f>
        <v>0</v>
      </c>
      <c r="AG282" s="444">
        <f>SUM(ENERO:DICIEMBRE!AG282)</f>
        <v>0</v>
      </c>
      <c r="AH282" s="444">
        <f>SUM(ENERO:DICIEMBRE!AH282)</f>
        <v>0</v>
      </c>
      <c r="AI282" s="444">
        <f>SUM(ENERO:DICIEMBRE!AI282)</f>
        <v>0</v>
      </c>
      <c r="AJ282" s="444">
        <f>SUM(ENERO:DICIEMBRE!AJ282)</f>
        <v>0</v>
      </c>
      <c r="AK282" s="444">
        <f>SUM(ENERO:DICIEMBRE!AK282)</f>
        <v>0</v>
      </c>
      <c r="AL282" s="444">
        <f>SUM(ENERO:DICIEMBRE!AL282)</f>
        <v>0</v>
      </c>
      <c r="AM282" s="444">
        <f>SUM(ENERO:DICIEMBRE!AM282)</f>
        <v>0</v>
      </c>
      <c r="AN282" s="444">
        <f>SUM(ENERO:DICIEMBRE!AN282)</f>
        <v>0</v>
      </c>
      <c r="AO282" s="444">
        <f>SUM(ENERO:DICIEMBRE!AO282)</f>
        <v>0</v>
      </c>
      <c r="AP282" s="444">
        <f>SUM(ENERO:DICIEMBRE!AP282)</f>
        <v>0</v>
      </c>
      <c r="BY282" s="2"/>
      <c r="BZ282" s="2"/>
    </row>
    <row r="283" spans="1:104" ht="23.25" customHeight="1" x14ac:dyDescent="0.2">
      <c r="A283" s="232" t="s">
        <v>225</v>
      </c>
      <c r="B283" s="401">
        <f t="shared" si="46"/>
        <v>0</v>
      </c>
      <c r="C283" s="402">
        <f t="shared" si="47"/>
        <v>0</v>
      </c>
      <c r="D283" s="403">
        <f t="shared" si="47"/>
        <v>0</v>
      </c>
      <c r="E283" s="444">
        <f>SUM(ENERO:DICIEMBRE!E283)</f>
        <v>0</v>
      </c>
      <c r="F283" s="444">
        <f>SUM(ENERO:DICIEMBRE!F283)</f>
        <v>0</v>
      </c>
      <c r="G283" s="444">
        <f>SUM(ENERO:DICIEMBRE!G283)</f>
        <v>0</v>
      </c>
      <c r="H283" s="444">
        <f>SUM(ENERO:DICIEMBRE!H283)</f>
        <v>0</v>
      </c>
      <c r="I283" s="444">
        <f>SUM(ENERO:DICIEMBRE!I283)</f>
        <v>0</v>
      </c>
      <c r="J283" s="444">
        <f>SUM(ENERO:DICIEMBRE!J283)</f>
        <v>0</v>
      </c>
      <c r="K283" s="444">
        <f>SUM(ENERO:DICIEMBRE!K283)</f>
        <v>0</v>
      </c>
      <c r="L283" s="444">
        <f>SUM(ENERO:DICIEMBRE!L283)</f>
        <v>0</v>
      </c>
      <c r="M283" s="444">
        <f>SUM(ENERO:DICIEMBRE!M283)</f>
        <v>0</v>
      </c>
      <c r="N283" s="444">
        <f>SUM(ENERO:DICIEMBRE!N283)</f>
        <v>0</v>
      </c>
      <c r="O283" s="444">
        <f>SUM(ENERO:DICIEMBRE!O283)</f>
        <v>0</v>
      </c>
      <c r="P283" s="444">
        <f>SUM(ENERO:DICIEMBRE!P283)</f>
        <v>0</v>
      </c>
      <c r="Q283" s="444">
        <f>SUM(ENERO:DICIEMBRE!Q283)</f>
        <v>0</v>
      </c>
      <c r="R283" s="444">
        <f>SUM(ENERO:DICIEMBRE!R283)</f>
        <v>0</v>
      </c>
      <c r="S283" s="444">
        <f>SUM(ENERO:DICIEMBRE!S283)</f>
        <v>0</v>
      </c>
      <c r="T283" s="444">
        <f>SUM(ENERO:DICIEMBRE!T283)</f>
        <v>0</v>
      </c>
      <c r="U283" s="444">
        <f>SUM(ENERO:DICIEMBRE!U283)</f>
        <v>0</v>
      </c>
      <c r="V283" s="444">
        <f>SUM(ENERO:DICIEMBRE!V283)</f>
        <v>0</v>
      </c>
      <c r="W283" s="444">
        <f>SUM(ENERO:DICIEMBRE!W283)</f>
        <v>0</v>
      </c>
      <c r="X283" s="444">
        <f>SUM(ENERO:DICIEMBRE!X283)</f>
        <v>0</v>
      </c>
      <c r="Y283" s="444">
        <f>SUM(ENERO:DICIEMBRE!Y283)</f>
        <v>0</v>
      </c>
      <c r="Z283" s="444">
        <f>SUM(ENERO:DICIEMBRE!Z283)</f>
        <v>0</v>
      </c>
      <c r="AA283" s="444">
        <f>SUM(ENERO:DICIEMBRE!AA283)</f>
        <v>0</v>
      </c>
      <c r="AB283" s="444">
        <f>SUM(ENERO:DICIEMBRE!AB283)</f>
        <v>0</v>
      </c>
      <c r="AC283" s="444">
        <f>SUM(ENERO:DICIEMBRE!AC283)</f>
        <v>0</v>
      </c>
      <c r="AD283" s="444">
        <f>SUM(ENERO:DICIEMBRE!AD283)</f>
        <v>0</v>
      </c>
      <c r="AE283" s="444">
        <f>SUM(ENERO:DICIEMBRE!AE283)</f>
        <v>0</v>
      </c>
      <c r="AF283" s="444">
        <f>SUM(ENERO:DICIEMBRE!AF283)</f>
        <v>0</v>
      </c>
      <c r="AG283" s="444">
        <f>SUM(ENERO:DICIEMBRE!AG283)</f>
        <v>0</v>
      </c>
      <c r="AH283" s="444">
        <f>SUM(ENERO:DICIEMBRE!AH283)</f>
        <v>0</v>
      </c>
      <c r="AI283" s="444">
        <f>SUM(ENERO:DICIEMBRE!AI283)</f>
        <v>0</v>
      </c>
      <c r="AJ283" s="444">
        <f>SUM(ENERO:DICIEMBRE!AJ283)</f>
        <v>0</v>
      </c>
      <c r="AK283" s="444">
        <f>SUM(ENERO:DICIEMBRE!AK283)</f>
        <v>0</v>
      </c>
      <c r="AL283" s="444">
        <f>SUM(ENERO:DICIEMBRE!AL283)</f>
        <v>0</v>
      </c>
      <c r="AM283" s="444">
        <f>SUM(ENERO:DICIEMBRE!AM283)</f>
        <v>0</v>
      </c>
      <c r="AN283" s="444">
        <f>SUM(ENERO:DICIEMBRE!AN283)</f>
        <v>0</v>
      </c>
      <c r="AO283" s="444">
        <f>SUM(ENERO:DICIEMBRE!AO283)</f>
        <v>0</v>
      </c>
      <c r="AP283" s="444">
        <f>SUM(ENERO:DICIEMBRE!AP283)</f>
        <v>0</v>
      </c>
      <c r="BY283" s="2"/>
      <c r="BZ283" s="2"/>
    </row>
    <row r="284" spans="1:104" ht="25.5" customHeight="1" x14ac:dyDescent="0.2">
      <c r="A284" s="407" t="s">
        <v>226</v>
      </c>
      <c r="B284" s="401">
        <f t="shared" si="46"/>
        <v>0</v>
      </c>
      <c r="C284" s="402">
        <f t="shared" si="47"/>
        <v>0</v>
      </c>
      <c r="D284" s="403">
        <f>+F284+H284+J284+L284+N284+P284+R284+T284+V284+X284+Z284+AB284+AD284+AF284+AH284+AJ284+AL284+AN284+AP284</f>
        <v>0</v>
      </c>
      <c r="E284" s="444">
        <f>SUM(ENERO:DICIEMBRE!E284)</f>
        <v>0</v>
      </c>
      <c r="F284" s="444">
        <f>SUM(ENERO:DICIEMBRE!F284)</f>
        <v>0</v>
      </c>
      <c r="G284" s="444">
        <f>SUM(ENERO:DICIEMBRE!G284)</f>
        <v>0</v>
      </c>
      <c r="H284" s="444">
        <f>SUM(ENERO:DICIEMBRE!H284)</f>
        <v>0</v>
      </c>
      <c r="I284" s="444">
        <f>SUM(ENERO:DICIEMBRE!I284)</f>
        <v>0</v>
      </c>
      <c r="J284" s="444">
        <f>SUM(ENERO:DICIEMBRE!J284)</f>
        <v>0</v>
      </c>
      <c r="K284" s="444">
        <f>SUM(ENERO:DICIEMBRE!K284)</f>
        <v>0</v>
      </c>
      <c r="L284" s="444">
        <f>SUM(ENERO:DICIEMBRE!L284)</f>
        <v>0</v>
      </c>
      <c r="M284" s="444">
        <f>SUM(ENERO:DICIEMBRE!M284)</f>
        <v>0</v>
      </c>
      <c r="N284" s="444">
        <f>SUM(ENERO:DICIEMBRE!N284)</f>
        <v>0</v>
      </c>
      <c r="O284" s="444">
        <f>SUM(ENERO:DICIEMBRE!O284)</f>
        <v>0</v>
      </c>
      <c r="P284" s="444">
        <f>SUM(ENERO:DICIEMBRE!P284)</f>
        <v>0</v>
      </c>
      <c r="Q284" s="444">
        <f>SUM(ENERO:DICIEMBRE!Q284)</f>
        <v>0</v>
      </c>
      <c r="R284" s="444">
        <f>SUM(ENERO:DICIEMBRE!R284)</f>
        <v>0</v>
      </c>
      <c r="S284" s="444">
        <f>SUM(ENERO:DICIEMBRE!S284)</f>
        <v>0</v>
      </c>
      <c r="T284" s="444">
        <f>SUM(ENERO:DICIEMBRE!T284)</f>
        <v>0</v>
      </c>
      <c r="U284" s="444">
        <f>SUM(ENERO:DICIEMBRE!U284)</f>
        <v>0</v>
      </c>
      <c r="V284" s="444">
        <f>SUM(ENERO:DICIEMBRE!V284)</f>
        <v>0</v>
      </c>
      <c r="W284" s="444">
        <f>SUM(ENERO:DICIEMBRE!W284)</f>
        <v>0</v>
      </c>
      <c r="X284" s="444">
        <f>SUM(ENERO:DICIEMBRE!X284)</f>
        <v>0</v>
      </c>
      <c r="Y284" s="444">
        <f>SUM(ENERO:DICIEMBRE!Y284)</f>
        <v>0</v>
      </c>
      <c r="Z284" s="444">
        <f>SUM(ENERO:DICIEMBRE!Z284)</f>
        <v>0</v>
      </c>
      <c r="AA284" s="444">
        <f>SUM(ENERO:DICIEMBRE!AA284)</f>
        <v>0</v>
      </c>
      <c r="AB284" s="444">
        <f>SUM(ENERO:DICIEMBRE!AB284)</f>
        <v>0</v>
      </c>
      <c r="AC284" s="444">
        <f>SUM(ENERO:DICIEMBRE!AC284)</f>
        <v>0</v>
      </c>
      <c r="AD284" s="444">
        <f>SUM(ENERO:DICIEMBRE!AD284)</f>
        <v>0</v>
      </c>
      <c r="AE284" s="444">
        <f>SUM(ENERO:DICIEMBRE!AE284)</f>
        <v>0</v>
      </c>
      <c r="AF284" s="444">
        <f>SUM(ENERO:DICIEMBRE!AF284)</f>
        <v>0</v>
      </c>
      <c r="AG284" s="444">
        <f>SUM(ENERO:DICIEMBRE!AG284)</f>
        <v>0</v>
      </c>
      <c r="AH284" s="444">
        <f>SUM(ENERO:DICIEMBRE!AH284)</f>
        <v>0</v>
      </c>
      <c r="AI284" s="444">
        <f>SUM(ENERO:DICIEMBRE!AI284)</f>
        <v>0</v>
      </c>
      <c r="AJ284" s="444">
        <f>SUM(ENERO:DICIEMBRE!AJ284)</f>
        <v>0</v>
      </c>
      <c r="AK284" s="444">
        <f>SUM(ENERO:DICIEMBRE!AK284)</f>
        <v>0</v>
      </c>
      <c r="AL284" s="444">
        <f>SUM(ENERO:DICIEMBRE!AL284)</f>
        <v>0</v>
      </c>
      <c r="AM284" s="444">
        <f>SUM(ENERO:DICIEMBRE!AM284)</f>
        <v>0</v>
      </c>
      <c r="AN284" s="444">
        <f>SUM(ENERO:DICIEMBRE!AN284)</f>
        <v>0</v>
      </c>
      <c r="AO284" s="444">
        <f>SUM(ENERO:DICIEMBRE!AO284)</f>
        <v>0</v>
      </c>
      <c r="AP284" s="444">
        <f>SUM(ENERO:DICIEMBRE!AP284)</f>
        <v>0</v>
      </c>
      <c r="BY284" s="2"/>
      <c r="BZ284" s="2"/>
    </row>
    <row r="285" spans="1:104" x14ac:dyDescent="0.2">
      <c r="A285" s="233" t="s">
        <v>227</v>
      </c>
      <c r="B285" s="401">
        <f t="shared" si="46"/>
        <v>0</v>
      </c>
      <c r="C285" s="402">
        <f t="shared" si="47"/>
        <v>0</v>
      </c>
      <c r="D285" s="403">
        <f t="shared" si="47"/>
        <v>0</v>
      </c>
      <c r="E285" s="444">
        <f>SUM(ENERO:DICIEMBRE!E285)</f>
        <v>0</v>
      </c>
      <c r="F285" s="444">
        <f>SUM(ENERO:DICIEMBRE!F285)</f>
        <v>0</v>
      </c>
      <c r="G285" s="444">
        <f>SUM(ENERO:DICIEMBRE!G285)</f>
        <v>0</v>
      </c>
      <c r="H285" s="444">
        <f>SUM(ENERO:DICIEMBRE!H285)</f>
        <v>0</v>
      </c>
      <c r="I285" s="444">
        <f>SUM(ENERO:DICIEMBRE!I285)</f>
        <v>0</v>
      </c>
      <c r="J285" s="444">
        <f>SUM(ENERO:DICIEMBRE!J285)</f>
        <v>0</v>
      </c>
      <c r="K285" s="444">
        <f>SUM(ENERO:DICIEMBRE!K285)</f>
        <v>0</v>
      </c>
      <c r="L285" s="444">
        <f>SUM(ENERO:DICIEMBRE!L285)</f>
        <v>0</v>
      </c>
      <c r="M285" s="444">
        <f>SUM(ENERO:DICIEMBRE!M285)</f>
        <v>0</v>
      </c>
      <c r="N285" s="444">
        <f>SUM(ENERO:DICIEMBRE!N285)</f>
        <v>0</v>
      </c>
      <c r="O285" s="444">
        <f>SUM(ENERO:DICIEMBRE!O285)</f>
        <v>0</v>
      </c>
      <c r="P285" s="444">
        <f>SUM(ENERO:DICIEMBRE!P285)</f>
        <v>0</v>
      </c>
      <c r="Q285" s="444">
        <f>SUM(ENERO:DICIEMBRE!Q285)</f>
        <v>0</v>
      </c>
      <c r="R285" s="444">
        <f>SUM(ENERO:DICIEMBRE!R285)</f>
        <v>0</v>
      </c>
      <c r="S285" s="444">
        <f>SUM(ENERO:DICIEMBRE!S285)</f>
        <v>0</v>
      </c>
      <c r="T285" s="444">
        <f>SUM(ENERO:DICIEMBRE!T285)</f>
        <v>0</v>
      </c>
      <c r="U285" s="444">
        <f>SUM(ENERO:DICIEMBRE!U285)</f>
        <v>0</v>
      </c>
      <c r="V285" s="444">
        <f>SUM(ENERO:DICIEMBRE!V285)</f>
        <v>0</v>
      </c>
      <c r="W285" s="444">
        <f>SUM(ENERO:DICIEMBRE!W285)</f>
        <v>0</v>
      </c>
      <c r="X285" s="444">
        <f>SUM(ENERO:DICIEMBRE!X285)</f>
        <v>0</v>
      </c>
      <c r="Y285" s="444">
        <f>SUM(ENERO:DICIEMBRE!Y285)</f>
        <v>0</v>
      </c>
      <c r="Z285" s="444">
        <f>SUM(ENERO:DICIEMBRE!Z285)</f>
        <v>0</v>
      </c>
      <c r="AA285" s="444">
        <f>SUM(ENERO:DICIEMBRE!AA285)</f>
        <v>0</v>
      </c>
      <c r="AB285" s="444">
        <f>SUM(ENERO:DICIEMBRE!AB285)</f>
        <v>0</v>
      </c>
      <c r="AC285" s="444">
        <f>SUM(ENERO:DICIEMBRE!AC285)</f>
        <v>0</v>
      </c>
      <c r="AD285" s="444">
        <f>SUM(ENERO:DICIEMBRE!AD285)</f>
        <v>0</v>
      </c>
      <c r="AE285" s="444">
        <f>SUM(ENERO:DICIEMBRE!AE285)</f>
        <v>0</v>
      </c>
      <c r="AF285" s="444">
        <f>SUM(ENERO:DICIEMBRE!AF285)</f>
        <v>0</v>
      </c>
      <c r="AG285" s="444">
        <f>SUM(ENERO:DICIEMBRE!AG285)</f>
        <v>0</v>
      </c>
      <c r="AH285" s="444">
        <f>SUM(ENERO:DICIEMBRE!AH285)</f>
        <v>0</v>
      </c>
      <c r="AI285" s="444">
        <f>SUM(ENERO:DICIEMBRE!AI285)</f>
        <v>0</v>
      </c>
      <c r="AJ285" s="444">
        <f>SUM(ENERO:DICIEMBRE!AJ285)</f>
        <v>0</v>
      </c>
      <c r="AK285" s="444">
        <f>SUM(ENERO:DICIEMBRE!AK285)</f>
        <v>0</v>
      </c>
      <c r="AL285" s="444">
        <f>SUM(ENERO:DICIEMBRE!AL285)</f>
        <v>0</v>
      </c>
      <c r="AM285" s="444">
        <f>SUM(ENERO:DICIEMBRE!AM285)</f>
        <v>0</v>
      </c>
      <c r="AN285" s="444">
        <f>SUM(ENERO:DICIEMBRE!AN285)</f>
        <v>0</v>
      </c>
      <c r="AO285" s="444">
        <f>SUM(ENERO:DICIEMBRE!AO285)</f>
        <v>0</v>
      </c>
      <c r="AP285" s="444">
        <f>SUM(ENERO:DICIEMBRE!AP285)</f>
        <v>0</v>
      </c>
      <c r="BY285" s="2"/>
      <c r="BZ285" s="2"/>
    </row>
    <row r="286" spans="1:104" x14ac:dyDescent="0.2">
      <c r="A286" s="233" t="s">
        <v>228</v>
      </c>
      <c r="B286" s="401">
        <f t="shared" si="46"/>
        <v>0</v>
      </c>
      <c r="C286" s="402">
        <f t="shared" si="47"/>
        <v>0</v>
      </c>
      <c r="D286" s="403">
        <f t="shared" si="47"/>
        <v>0</v>
      </c>
      <c r="E286" s="444">
        <f>SUM(ENERO:DICIEMBRE!E286)</f>
        <v>0</v>
      </c>
      <c r="F286" s="444">
        <f>SUM(ENERO:DICIEMBRE!F286)</f>
        <v>0</v>
      </c>
      <c r="G286" s="444">
        <f>SUM(ENERO:DICIEMBRE!G286)</f>
        <v>0</v>
      </c>
      <c r="H286" s="444">
        <f>SUM(ENERO:DICIEMBRE!H286)</f>
        <v>0</v>
      </c>
      <c r="I286" s="444">
        <f>SUM(ENERO:DICIEMBRE!I286)</f>
        <v>0</v>
      </c>
      <c r="J286" s="444">
        <f>SUM(ENERO:DICIEMBRE!J286)</f>
        <v>0</v>
      </c>
      <c r="K286" s="444">
        <f>SUM(ENERO:DICIEMBRE!K286)</f>
        <v>0</v>
      </c>
      <c r="L286" s="444">
        <f>SUM(ENERO:DICIEMBRE!L286)</f>
        <v>0</v>
      </c>
      <c r="M286" s="444">
        <f>SUM(ENERO:DICIEMBRE!M286)</f>
        <v>0</v>
      </c>
      <c r="N286" s="444">
        <f>SUM(ENERO:DICIEMBRE!N286)</f>
        <v>0</v>
      </c>
      <c r="O286" s="444">
        <f>SUM(ENERO:DICIEMBRE!O286)</f>
        <v>0</v>
      </c>
      <c r="P286" s="444">
        <f>SUM(ENERO:DICIEMBRE!P286)</f>
        <v>0</v>
      </c>
      <c r="Q286" s="444">
        <f>SUM(ENERO:DICIEMBRE!Q286)</f>
        <v>0</v>
      </c>
      <c r="R286" s="444">
        <f>SUM(ENERO:DICIEMBRE!R286)</f>
        <v>0</v>
      </c>
      <c r="S286" s="444">
        <f>SUM(ENERO:DICIEMBRE!S286)</f>
        <v>0</v>
      </c>
      <c r="T286" s="444">
        <f>SUM(ENERO:DICIEMBRE!T286)</f>
        <v>0</v>
      </c>
      <c r="U286" s="444">
        <f>SUM(ENERO:DICIEMBRE!U286)</f>
        <v>0</v>
      </c>
      <c r="V286" s="444">
        <f>SUM(ENERO:DICIEMBRE!V286)</f>
        <v>0</v>
      </c>
      <c r="W286" s="444">
        <f>SUM(ENERO:DICIEMBRE!W286)</f>
        <v>0</v>
      </c>
      <c r="X286" s="444">
        <f>SUM(ENERO:DICIEMBRE!X286)</f>
        <v>0</v>
      </c>
      <c r="Y286" s="444">
        <f>SUM(ENERO:DICIEMBRE!Y286)</f>
        <v>0</v>
      </c>
      <c r="Z286" s="444">
        <f>SUM(ENERO:DICIEMBRE!Z286)</f>
        <v>0</v>
      </c>
      <c r="AA286" s="444">
        <f>SUM(ENERO:DICIEMBRE!AA286)</f>
        <v>0</v>
      </c>
      <c r="AB286" s="444">
        <f>SUM(ENERO:DICIEMBRE!AB286)</f>
        <v>0</v>
      </c>
      <c r="AC286" s="444">
        <f>SUM(ENERO:DICIEMBRE!AC286)</f>
        <v>0</v>
      </c>
      <c r="AD286" s="444">
        <f>SUM(ENERO:DICIEMBRE!AD286)</f>
        <v>0</v>
      </c>
      <c r="AE286" s="444">
        <f>SUM(ENERO:DICIEMBRE!AE286)</f>
        <v>0</v>
      </c>
      <c r="AF286" s="444">
        <f>SUM(ENERO:DICIEMBRE!AF286)</f>
        <v>0</v>
      </c>
      <c r="AG286" s="444">
        <f>SUM(ENERO:DICIEMBRE!AG286)</f>
        <v>0</v>
      </c>
      <c r="AH286" s="444">
        <f>SUM(ENERO:DICIEMBRE!AH286)</f>
        <v>0</v>
      </c>
      <c r="AI286" s="444">
        <f>SUM(ENERO:DICIEMBRE!AI286)</f>
        <v>0</v>
      </c>
      <c r="AJ286" s="444">
        <f>SUM(ENERO:DICIEMBRE!AJ286)</f>
        <v>0</v>
      </c>
      <c r="AK286" s="444">
        <f>SUM(ENERO:DICIEMBRE!AK286)</f>
        <v>0</v>
      </c>
      <c r="AL286" s="444">
        <f>SUM(ENERO:DICIEMBRE!AL286)</f>
        <v>0</v>
      </c>
      <c r="AM286" s="444">
        <f>SUM(ENERO:DICIEMBRE!AM286)</f>
        <v>0</v>
      </c>
      <c r="AN286" s="444">
        <f>SUM(ENERO:DICIEMBRE!AN286)</f>
        <v>0</v>
      </c>
      <c r="AO286" s="444">
        <f>SUM(ENERO:DICIEMBRE!AO286)</f>
        <v>0</v>
      </c>
      <c r="AP286" s="444">
        <f>SUM(ENERO:DICIEMBRE!AP286)</f>
        <v>0</v>
      </c>
      <c r="BY286" s="2"/>
      <c r="BZ286" s="2"/>
    </row>
    <row r="287" spans="1:104" x14ac:dyDescent="0.2">
      <c r="A287" s="233" t="s">
        <v>229</v>
      </c>
      <c r="B287" s="401">
        <f t="shared" si="46"/>
        <v>0</v>
      </c>
      <c r="C287" s="402">
        <f t="shared" si="47"/>
        <v>0</v>
      </c>
      <c r="D287" s="403">
        <f t="shared" si="47"/>
        <v>0</v>
      </c>
      <c r="E287" s="444">
        <f>SUM(ENERO:DICIEMBRE!E287)</f>
        <v>0</v>
      </c>
      <c r="F287" s="444">
        <f>SUM(ENERO:DICIEMBRE!F287)</f>
        <v>0</v>
      </c>
      <c r="G287" s="444">
        <f>SUM(ENERO:DICIEMBRE!G287)</f>
        <v>0</v>
      </c>
      <c r="H287" s="444">
        <f>SUM(ENERO:DICIEMBRE!H287)</f>
        <v>0</v>
      </c>
      <c r="I287" s="444">
        <f>SUM(ENERO:DICIEMBRE!I287)</f>
        <v>0</v>
      </c>
      <c r="J287" s="444">
        <f>SUM(ENERO:DICIEMBRE!J287)</f>
        <v>0</v>
      </c>
      <c r="K287" s="444">
        <f>SUM(ENERO:DICIEMBRE!K287)</f>
        <v>0</v>
      </c>
      <c r="L287" s="444">
        <f>SUM(ENERO:DICIEMBRE!L287)</f>
        <v>0</v>
      </c>
      <c r="M287" s="444">
        <f>SUM(ENERO:DICIEMBRE!M287)</f>
        <v>0</v>
      </c>
      <c r="N287" s="444">
        <f>SUM(ENERO:DICIEMBRE!N287)</f>
        <v>0</v>
      </c>
      <c r="O287" s="444">
        <f>SUM(ENERO:DICIEMBRE!O287)</f>
        <v>0</v>
      </c>
      <c r="P287" s="444">
        <f>SUM(ENERO:DICIEMBRE!P287)</f>
        <v>0</v>
      </c>
      <c r="Q287" s="444">
        <f>SUM(ENERO:DICIEMBRE!Q287)</f>
        <v>0</v>
      </c>
      <c r="R287" s="444">
        <f>SUM(ENERO:DICIEMBRE!R287)</f>
        <v>0</v>
      </c>
      <c r="S287" s="444">
        <f>SUM(ENERO:DICIEMBRE!S287)</f>
        <v>0</v>
      </c>
      <c r="T287" s="444">
        <f>SUM(ENERO:DICIEMBRE!T287)</f>
        <v>0</v>
      </c>
      <c r="U287" s="444">
        <f>SUM(ENERO:DICIEMBRE!U287)</f>
        <v>0</v>
      </c>
      <c r="V287" s="444">
        <f>SUM(ENERO:DICIEMBRE!V287)</f>
        <v>0</v>
      </c>
      <c r="W287" s="444">
        <f>SUM(ENERO:DICIEMBRE!W287)</f>
        <v>0</v>
      </c>
      <c r="X287" s="444">
        <f>SUM(ENERO:DICIEMBRE!X287)</f>
        <v>0</v>
      </c>
      <c r="Y287" s="444">
        <f>SUM(ENERO:DICIEMBRE!Y287)</f>
        <v>0</v>
      </c>
      <c r="Z287" s="444">
        <f>SUM(ENERO:DICIEMBRE!Z287)</f>
        <v>0</v>
      </c>
      <c r="AA287" s="444">
        <f>SUM(ENERO:DICIEMBRE!AA287)</f>
        <v>0</v>
      </c>
      <c r="AB287" s="444">
        <f>SUM(ENERO:DICIEMBRE!AB287)</f>
        <v>0</v>
      </c>
      <c r="AC287" s="444">
        <f>SUM(ENERO:DICIEMBRE!AC287)</f>
        <v>0</v>
      </c>
      <c r="AD287" s="444">
        <f>SUM(ENERO:DICIEMBRE!AD287)</f>
        <v>0</v>
      </c>
      <c r="AE287" s="444">
        <f>SUM(ENERO:DICIEMBRE!AE287)</f>
        <v>0</v>
      </c>
      <c r="AF287" s="444">
        <f>SUM(ENERO:DICIEMBRE!AF287)</f>
        <v>0</v>
      </c>
      <c r="AG287" s="444">
        <f>SUM(ENERO:DICIEMBRE!AG287)</f>
        <v>0</v>
      </c>
      <c r="AH287" s="444">
        <f>SUM(ENERO:DICIEMBRE!AH287)</f>
        <v>0</v>
      </c>
      <c r="AI287" s="444">
        <f>SUM(ENERO:DICIEMBRE!AI287)</f>
        <v>0</v>
      </c>
      <c r="AJ287" s="444">
        <f>SUM(ENERO:DICIEMBRE!AJ287)</f>
        <v>0</v>
      </c>
      <c r="AK287" s="444">
        <f>SUM(ENERO:DICIEMBRE!AK287)</f>
        <v>0</v>
      </c>
      <c r="AL287" s="444">
        <f>SUM(ENERO:DICIEMBRE!AL287)</f>
        <v>0</v>
      </c>
      <c r="AM287" s="444">
        <f>SUM(ENERO:DICIEMBRE!AM287)</f>
        <v>0</v>
      </c>
      <c r="AN287" s="444">
        <f>SUM(ENERO:DICIEMBRE!AN287)</f>
        <v>0</v>
      </c>
      <c r="AO287" s="444">
        <f>SUM(ENERO:DICIEMBRE!AO287)</f>
        <v>0</v>
      </c>
      <c r="AP287" s="444">
        <f>SUM(ENERO:DICIEMBRE!AP287)</f>
        <v>0</v>
      </c>
      <c r="BY287" s="2"/>
      <c r="BZ287" s="2"/>
    </row>
    <row r="288" spans="1:104" x14ac:dyDescent="0.2">
      <c r="A288" s="233" t="s">
        <v>230</v>
      </c>
      <c r="B288" s="401">
        <f t="shared" si="46"/>
        <v>0</v>
      </c>
      <c r="C288" s="402">
        <f t="shared" si="47"/>
        <v>0</v>
      </c>
      <c r="D288" s="403">
        <f t="shared" si="47"/>
        <v>0</v>
      </c>
      <c r="E288" s="444">
        <f>SUM(ENERO:DICIEMBRE!E288)</f>
        <v>0</v>
      </c>
      <c r="F288" s="444">
        <f>SUM(ENERO:DICIEMBRE!F288)</f>
        <v>0</v>
      </c>
      <c r="G288" s="444">
        <f>SUM(ENERO:DICIEMBRE!G288)</f>
        <v>0</v>
      </c>
      <c r="H288" s="444">
        <f>SUM(ENERO:DICIEMBRE!H288)</f>
        <v>0</v>
      </c>
      <c r="I288" s="444">
        <f>SUM(ENERO:DICIEMBRE!I288)</f>
        <v>0</v>
      </c>
      <c r="J288" s="444">
        <f>SUM(ENERO:DICIEMBRE!J288)</f>
        <v>0</v>
      </c>
      <c r="K288" s="444">
        <f>SUM(ENERO:DICIEMBRE!K288)</f>
        <v>0</v>
      </c>
      <c r="L288" s="444">
        <f>SUM(ENERO:DICIEMBRE!L288)</f>
        <v>0</v>
      </c>
      <c r="M288" s="444">
        <f>SUM(ENERO:DICIEMBRE!M288)</f>
        <v>0</v>
      </c>
      <c r="N288" s="444">
        <f>SUM(ENERO:DICIEMBRE!N288)</f>
        <v>0</v>
      </c>
      <c r="O288" s="444">
        <f>SUM(ENERO:DICIEMBRE!O288)</f>
        <v>0</v>
      </c>
      <c r="P288" s="444">
        <f>SUM(ENERO:DICIEMBRE!P288)</f>
        <v>0</v>
      </c>
      <c r="Q288" s="444">
        <f>SUM(ENERO:DICIEMBRE!Q288)</f>
        <v>0</v>
      </c>
      <c r="R288" s="444">
        <f>SUM(ENERO:DICIEMBRE!R288)</f>
        <v>0</v>
      </c>
      <c r="S288" s="444">
        <f>SUM(ENERO:DICIEMBRE!S288)</f>
        <v>0</v>
      </c>
      <c r="T288" s="444">
        <f>SUM(ENERO:DICIEMBRE!T288)</f>
        <v>0</v>
      </c>
      <c r="U288" s="444">
        <f>SUM(ENERO:DICIEMBRE!U288)</f>
        <v>0</v>
      </c>
      <c r="V288" s="444">
        <f>SUM(ENERO:DICIEMBRE!V288)</f>
        <v>0</v>
      </c>
      <c r="W288" s="444">
        <f>SUM(ENERO:DICIEMBRE!W288)</f>
        <v>0</v>
      </c>
      <c r="X288" s="444">
        <f>SUM(ENERO:DICIEMBRE!X288)</f>
        <v>0</v>
      </c>
      <c r="Y288" s="444">
        <f>SUM(ENERO:DICIEMBRE!Y288)</f>
        <v>0</v>
      </c>
      <c r="Z288" s="444">
        <f>SUM(ENERO:DICIEMBRE!Z288)</f>
        <v>0</v>
      </c>
      <c r="AA288" s="444">
        <f>SUM(ENERO:DICIEMBRE!AA288)</f>
        <v>0</v>
      </c>
      <c r="AB288" s="444">
        <f>SUM(ENERO:DICIEMBRE!AB288)</f>
        <v>0</v>
      </c>
      <c r="AC288" s="444">
        <f>SUM(ENERO:DICIEMBRE!AC288)</f>
        <v>0</v>
      </c>
      <c r="AD288" s="444">
        <f>SUM(ENERO:DICIEMBRE!AD288)</f>
        <v>0</v>
      </c>
      <c r="AE288" s="444">
        <f>SUM(ENERO:DICIEMBRE!AE288)</f>
        <v>0</v>
      </c>
      <c r="AF288" s="444">
        <f>SUM(ENERO:DICIEMBRE!AF288)</f>
        <v>0</v>
      </c>
      <c r="AG288" s="444">
        <f>SUM(ENERO:DICIEMBRE!AG288)</f>
        <v>0</v>
      </c>
      <c r="AH288" s="444">
        <f>SUM(ENERO:DICIEMBRE!AH288)</f>
        <v>0</v>
      </c>
      <c r="AI288" s="444">
        <f>SUM(ENERO:DICIEMBRE!AI288)</f>
        <v>0</v>
      </c>
      <c r="AJ288" s="444">
        <f>SUM(ENERO:DICIEMBRE!AJ288)</f>
        <v>0</v>
      </c>
      <c r="AK288" s="444">
        <f>SUM(ENERO:DICIEMBRE!AK288)</f>
        <v>0</v>
      </c>
      <c r="AL288" s="444">
        <f>SUM(ENERO:DICIEMBRE!AL288)</f>
        <v>0</v>
      </c>
      <c r="AM288" s="444">
        <f>SUM(ENERO:DICIEMBRE!AM288)</f>
        <v>0</v>
      </c>
      <c r="AN288" s="444">
        <f>SUM(ENERO:DICIEMBRE!AN288)</f>
        <v>0</v>
      </c>
      <c r="AO288" s="444">
        <f>SUM(ENERO:DICIEMBRE!AO288)</f>
        <v>0</v>
      </c>
      <c r="AP288" s="444">
        <f>SUM(ENERO:DICIEMBRE!AP288)</f>
        <v>0</v>
      </c>
      <c r="BY288" s="2"/>
      <c r="BZ288" s="2"/>
    </row>
    <row r="289" spans="1:78" x14ac:dyDescent="0.2">
      <c r="A289" s="408" t="s">
        <v>231</v>
      </c>
      <c r="B289" s="409">
        <f t="shared" si="46"/>
        <v>0</v>
      </c>
      <c r="C289" s="410">
        <f t="shared" si="47"/>
        <v>0</v>
      </c>
      <c r="D289" s="411">
        <f t="shared" si="47"/>
        <v>0</v>
      </c>
      <c r="E289" s="444">
        <f>SUM(ENERO:DICIEMBRE!E289)</f>
        <v>0</v>
      </c>
      <c r="F289" s="444">
        <f>SUM(ENERO:DICIEMBRE!F289)</f>
        <v>0</v>
      </c>
      <c r="G289" s="444">
        <f>SUM(ENERO:DICIEMBRE!G289)</f>
        <v>0</v>
      </c>
      <c r="H289" s="444">
        <f>SUM(ENERO:DICIEMBRE!H289)</f>
        <v>0</v>
      </c>
      <c r="I289" s="444">
        <f>SUM(ENERO:DICIEMBRE!I289)</f>
        <v>0</v>
      </c>
      <c r="J289" s="444">
        <f>SUM(ENERO:DICIEMBRE!J289)</f>
        <v>0</v>
      </c>
      <c r="K289" s="444">
        <f>SUM(ENERO:DICIEMBRE!K289)</f>
        <v>0</v>
      </c>
      <c r="L289" s="444">
        <f>SUM(ENERO:DICIEMBRE!L289)</f>
        <v>0</v>
      </c>
      <c r="M289" s="444">
        <f>SUM(ENERO:DICIEMBRE!M289)</f>
        <v>0</v>
      </c>
      <c r="N289" s="444">
        <f>SUM(ENERO:DICIEMBRE!N289)</f>
        <v>0</v>
      </c>
      <c r="O289" s="444">
        <f>SUM(ENERO:DICIEMBRE!O289)</f>
        <v>0</v>
      </c>
      <c r="P289" s="444">
        <f>SUM(ENERO:DICIEMBRE!P289)</f>
        <v>0</v>
      </c>
      <c r="Q289" s="444">
        <f>SUM(ENERO:DICIEMBRE!Q289)</f>
        <v>0</v>
      </c>
      <c r="R289" s="444">
        <f>SUM(ENERO:DICIEMBRE!R289)</f>
        <v>0</v>
      </c>
      <c r="S289" s="444">
        <f>SUM(ENERO:DICIEMBRE!S289)</f>
        <v>0</v>
      </c>
      <c r="T289" s="444">
        <f>SUM(ENERO:DICIEMBRE!T289)</f>
        <v>0</v>
      </c>
      <c r="U289" s="444">
        <f>SUM(ENERO:DICIEMBRE!U289)</f>
        <v>0</v>
      </c>
      <c r="V289" s="444">
        <f>SUM(ENERO:DICIEMBRE!V289)</f>
        <v>0</v>
      </c>
      <c r="W289" s="444">
        <f>SUM(ENERO:DICIEMBRE!W289)</f>
        <v>0</v>
      </c>
      <c r="X289" s="444">
        <f>SUM(ENERO:DICIEMBRE!X289)</f>
        <v>0</v>
      </c>
      <c r="Y289" s="444">
        <f>SUM(ENERO:DICIEMBRE!Y289)</f>
        <v>0</v>
      </c>
      <c r="Z289" s="444">
        <f>SUM(ENERO:DICIEMBRE!Z289)</f>
        <v>0</v>
      </c>
      <c r="AA289" s="444">
        <f>SUM(ENERO:DICIEMBRE!AA289)</f>
        <v>0</v>
      </c>
      <c r="AB289" s="444">
        <f>SUM(ENERO:DICIEMBRE!AB289)</f>
        <v>0</v>
      </c>
      <c r="AC289" s="444">
        <f>SUM(ENERO:DICIEMBRE!AC289)</f>
        <v>0</v>
      </c>
      <c r="AD289" s="444">
        <f>SUM(ENERO:DICIEMBRE!AD289)</f>
        <v>0</v>
      </c>
      <c r="AE289" s="444">
        <f>SUM(ENERO:DICIEMBRE!AE289)</f>
        <v>0</v>
      </c>
      <c r="AF289" s="444">
        <f>SUM(ENERO:DICIEMBRE!AF289)</f>
        <v>0</v>
      </c>
      <c r="AG289" s="444">
        <f>SUM(ENERO:DICIEMBRE!AG289)</f>
        <v>0</v>
      </c>
      <c r="AH289" s="444">
        <f>SUM(ENERO:DICIEMBRE!AH289)</f>
        <v>0</v>
      </c>
      <c r="AI289" s="444">
        <f>SUM(ENERO:DICIEMBRE!AI289)</f>
        <v>0</v>
      </c>
      <c r="AJ289" s="444">
        <f>SUM(ENERO:DICIEMBRE!AJ289)</f>
        <v>0</v>
      </c>
      <c r="AK289" s="444">
        <f>SUM(ENERO:DICIEMBRE!AK289)</f>
        <v>0</v>
      </c>
      <c r="AL289" s="444">
        <f>SUM(ENERO:DICIEMBRE!AL289)</f>
        <v>0</v>
      </c>
      <c r="AM289" s="444">
        <f>SUM(ENERO:DICIEMBRE!AM289)</f>
        <v>0</v>
      </c>
      <c r="AN289" s="444">
        <f>SUM(ENERO:DICIEMBRE!AN289)</f>
        <v>0</v>
      </c>
      <c r="AO289" s="444">
        <f>SUM(ENERO:DICIEMBRE!AO289)</f>
        <v>0</v>
      </c>
      <c r="AP289" s="444">
        <f>SUM(ENERO:DICIEMBRE!AP289)</f>
        <v>0</v>
      </c>
      <c r="BY289" s="2"/>
      <c r="BZ289" s="2"/>
    </row>
    <row r="290" spans="1:78" ht="27.75" customHeight="1" x14ac:dyDescent="0.2">
      <c r="A290" s="220" t="s">
        <v>232</v>
      </c>
      <c r="B290" s="415"/>
    </row>
    <row r="291" spans="1:78" x14ac:dyDescent="0.2">
      <c r="A291" s="860" t="s">
        <v>50</v>
      </c>
      <c r="B291" s="949" t="s">
        <v>5</v>
      </c>
      <c r="C291" s="950"/>
      <c r="D291" s="951"/>
      <c r="E291" s="940" t="s">
        <v>10</v>
      </c>
      <c r="F291" s="940"/>
      <c r="G291" s="940" t="s">
        <v>11</v>
      </c>
      <c r="H291" s="940"/>
      <c r="I291" s="945" t="s">
        <v>12</v>
      </c>
      <c r="J291" s="945"/>
      <c r="K291" s="945" t="s">
        <v>13</v>
      </c>
      <c r="L291" s="945"/>
      <c r="M291" s="945" t="s">
        <v>14</v>
      </c>
      <c r="N291" s="945"/>
      <c r="O291" s="940" t="s">
        <v>15</v>
      </c>
      <c r="P291" s="940"/>
      <c r="Q291" s="940" t="s">
        <v>16</v>
      </c>
      <c r="R291" s="940"/>
      <c r="S291" s="940" t="s">
        <v>17</v>
      </c>
      <c r="T291" s="940"/>
      <c r="U291" s="940" t="s">
        <v>18</v>
      </c>
      <c r="V291" s="940"/>
      <c r="W291" s="940" t="s">
        <v>19</v>
      </c>
      <c r="X291" s="940"/>
      <c r="Y291" s="940" t="s">
        <v>20</v>
      </c>
      <c r="Z291" s="940"/>
      <c r="AA291" s="940" t="s">
        <v>21</v>
      </c>
      <c r="AB291" s="940"/>
      <c r="AC291" s="940" t="s">
        <v>22</v>
      </c>
      <c r="AD291" s="940"/>
      <c r="AE291" s="940" t="s">
        <v>23</v>
      </c>
      <c r="AF291" s="940"/>
      <c r="AG291" s="940" t="s">
        <v>24</v>
      </c>
      <c r="AH291" s="940"/>
      <c r="AI291" s="940" t="s">
        <v>25</v>
      </c>
      <c r="AJ291" s="940"/>
      <c r="AK291" s="940" t="s">
        <v>26</v>
      </c>
      <c r="AL291" s="940"/>
      <c r="AM291" s="940" t="s">
        <v>27</v>
      </c>
      <c r="AN291" s="940"/>
      <c r="AO291" s="941" t="s">
        <v>28</v>
      </c>
      <c r="AP291" s="941"/>
    </row>
    <row r="292" spans="1:78" ht="21" customHeight="1" x14ac:dyDescent="0.2">
      <c r="A292" s="862"/>
      <c r="B292" s="380" t="s">
        <v>32</v>
      </c>
      <c r="C292" s="116" t="s">
        <v>33</v>
      </c>
      <c r="D292" s="117" t="s">
        <v>34</v>
      </c>
      <c r="E292" s="381" t="s">
        <v>33</v>
      </c>
      <c r="F292" s="382" t="s">
        <v>34</v>
      </c>
      <c r="G292" s="381" t="s">
        <v>33</v>
      </c>
      <c r="H292" s="382" t="s">
        <v>34</v>
      </c>
      <c r="I292" s="381" t="s">
        <v>33</v>
      </c>
      <c r="J292" s="382" t="s">
        <v>34</v>
      </c>
      <c r="K292" s="381" t="s">
        <v>33</v>
      </c>
      <c r="L292" s="382" t="s">
        <v>34</v>
      </c>
      <c r="M292" s="381" t="s">
        <v>33</v>
      </c>
      <c r="N292" s="382" t="s">
        <v>34</v>
      </c>
      <c r="O292" s="381" t="s">
        <v>33</v>
      </c>
      <c r="P292" s="382" t="s">
        <v>34</v>
      </c>
      <c r="Q292" s="381" t="s">
        <v>33</v>
      </c>
      <c r="R292" s="382" t="s">
        <v>34</v>
      </c>
      <c r="S292" s="381" t="s">
        <v>33</v>
      </c>
      <c r="T292" s="382" t="s">
        <v>34</v>
      </c>
      <c r="U292" s="381" t="s">
        <v>33</v>
      </c>
      <c r="V292" s="382" t="s">
        <v>34</v>
      </c>
      <c r="W292" s="381" t="s">
        <v>33</v>
      </c>
      <c r="X292" s="382" t="s">
        <v>34</v>
      </c>
      <c r="Y292" s="381" t="s">
        <v>33</v>
      </c>
      <c r="Z292" s="382" t="s">
        <v>34</v>
      </c>
      <c r="AA292" s="381" t="s">
        <v>33</v>
      </c>
      <c r="AB292" s="382" t="s">
        <v>34</v>
      </c>
      <c r="AC292" s="381" t="s">
        <v>33</v>
      </c>
      <c r="AD292" s="382" t="s">
        <v>34</v>
      </c>
      <c r="AE292" s="381" t="s">
        <v>33</v>
      </c>
      <c r="AF292" s="382" t="s">
        <v>34</v>
      </c>
      <c r="AG292" s="381" t="s">
        <v>33</v>
      </c>
      <c r="AH292" s="382" t="s">
        <v>34</v>
      </c>
      <c r="AI292" s="381" t="s">
        <v>33</v>
      </c>
      <c r="AJ292" s="382" t="s">
        <v>34</v>
      </c>
      <c r="AK292" s="381" t="s">
        <v>33</v>
      </c>
      <c r="AL292" s="382" t="s">
        <v>34</v>
      </c>
      <c r="AM292" s="381" t="s">
        <v>33</v>
      </c>
      <c r="AN292" s="382" t="s">
        <v>34</v>
      </c>
      <c r="AO292" s="381" t="s">
        <v>33</v>
      </c>
      <c r="AP292" s="382" t="s">
        <v>34</v>
      </c>
    </row>
    <row r="293" spans="1:78" ht="30" customHeight="1" x14ac:dyDescent="0.2">
      <c r="A293" s="387" t="s">
        <v>216</v>
      </c>
      <c r="B293" s="416">
        <f>SUM(C293:D293)</f>
        <v>52</v>
      </c>
      <c r="C293" s="417">
        <f>+E293+G293+I293+K293+M293+O293+Q293+S293+U293+W293+Y293+AA293+AC293+AE293+AG293+AI293+AK293+AM293+AO293</f>
        <v>29</v>
      </c>
      <c r="D293" s="418">
        <f>+F293+H293+J293+L293+N293+P293+R293+T293+V293+X293+Z293+AB293+AD293+AF293+AH293+AJ293+AL293+AN293+AP293</f>
        <v>23</v>
      </c>
      <c r="E293" s="444">
        <f>SUM(ENERO:DICIEMBRE!E293)</f>
        <v>0</v>
      </c>
      <c r="F293" s="444">
        <f>SUM(ENERO:DICIEMBRE!F293)</f>
        <v>0</v>
      </c>
      <c r="G293" s="444">
        <f>SUM(ENERO:DICIEMBRE!G293)</f>
        <v>0</v>
      </c>
      <c r="H293" s="444">
        <f>SUM(ENERO:DICIEMBRE!H293)</f>
        <v>0</v>
      </c>
      <c r="I293" s="444">
        <f>SUM(ENERO:DICIEMBRE!I293)</f>
        <v>0</v>
      </c>
      <c r="J293" s="444">
        <f>SUM(ENERO:DICIEMBRE!J293)</f>
        <v>0</v>
      </c>
      <c r="K293" s="444">
        <f>SUM(ENERO:DICIEMBRE!K293)</f>
        <v>0</v>
      </c>
      <c r="L293" s="444">
        <f>SUM(ENERO:DICIEMBRE!L293)</f>
        <v>0</v>
      </c>
      <c r="M293" s="444">
        <f>SUM(ENERO:DICIEMBRE!M293)</f>
        <v>0</v>
      </c>
      <c r="N293" s="444">
        <f>SUM(ENERO:DICIEMBRE!N293)</f>
        <v>0</v>
      </c>
      <c r="O293" s="444">
        <f>SUM(ENERO:DICIEMBRE!O293)</f>
        <v>0</v>
      </c>
      <c r="P293" s="444">
        <f>SUM(ENERO:DICIEMBRE!P293)</f>
        <v>0</v>
      </c>
      <c r="Q293" s="444">
        <f>SUM(ENERO:DICIEMBRE!Q293)</f>
        <v>0</v>
      </c>
      <c r="R293" s="444">
        <f>SUM(ENERO:DICIEMBRE!R293)</f>
        <v>0</v>
      </c>
      <c r="S293" s="444">
        <f>SUM(ENERO:DICIEMBRE!S293)</f>
        <v>0</v>
      </c>
      <c r="T293" s="444">
        <f>SUM(ENERO:DICIEMBRE!T293)</f>
        <v>0</v>
      </c>
      <c r="U293" s="444">
        <f>SUM(ENERO:DICIEMBRE!U293)</f>
        <v>1</v>
      </c>
      <c r="V293" s="444">
        <f>SUM(ENERO:DICIEMBRE!V293)</f>
        <v>0</v>
      </c>
      <c r="W293" s="444">
        <f>SUM(ENERO:DICIEMBRE!W293)</f>
        <v>0</v>
      </c>
      <c r="X293" s="444">
        <f>SUM(ENERO:DICIEMBRE!X293)</f>
        <v>0</v>
      </c>
      <c r="Y293" s="444">
        <f>SUM(ENERO:DICIEMBRE!Y293)</f>
        <v>0</v>
      </c>
      <c r="Z293" s="444">
        <f>SUM(ENERO:DICIEMBRE!Z293)</f>
        <v>0</v>
      </c>
      <c r="AA293" s="444">
        <f>SUM(ENERO:DICIEMBRE!AA293)</f>
        <v>2</v>
      </c>
      <c r="AB293" s="444">
        <f>SUM(ENERO:DICIEMBRE!AB293)</f>
        <v>2</v>
      </c>
      <c r="AC293" s="444">
        <f>SUM(ENERO:DICIEMBRE!AC293)</f>
        <v>2</v>
      </c>
      <c r="AD293" s="444">
        <f>SUM(ENERO:DICIEMBRE!AD293)</f>
        <v>0</v>
      </c>
      <c r="AE293" s="444">
        <f>SUM(ENERO:DICIEMBRE!AE293)</f>
        <v>0</v>
      </c>
      <c r="AF293" s="444">
        <f>SUM(ENERO:DICIEMBRE!AF293)</f>
        <v>0</v>
      </c>
      <c r="AG293" s="444">
        <f>SUM(ENERO:DICIEMBRE!AG293)</f>
        <v>1</v>
      </c>
      <c r="AH293" s="444">
        <f>SUM(ENERO:DICIEMBRE!AH293)</f>
        <v>0</v>
      </c>
      <c r="AI293" s="444">
        <f>SUM(ENERO:DICIEMBRE!AI293)</f>
        <v>9</v>
      </c>
      <c r="AJ293" s="444">
        <f>SUM(ENERO:DICIEMBRE!AJ293)</f>
        <v>3</v>
      </c>
      <c r="AK293" s="444">
        <f>SUM(ENERO:DICIEMBRE!AK293)</f>
        <v>5</v>
      </c>
      <c r="AL293" s="444">
        <f>SUM(ENERO:DICIEMBRE!AL293)</f>
        <v>2</v>
      </c>
      <c r="AM293" s="444">
        <f>SUM(ENERO:DICIEMBRE!AM293)</f>
        <v>3</v>
      </c>
      <c r="AN293" s="444">
        <f>SUM(ENERO:DICIEMBRE!AN293)</f>
        <v>5</v>
      </c>
      <c r="AO293" s="444">
        <f>SUM(ENERO:DICIEMBRE!AO293)</f>
        <v>6</v>
      </c>
      <c r="AP293" s="444">
        <f>SUM(ENERO:DICIEMBRE!AP293)</f>
        <v>11</v>
      </c>
    </row>
    <row r="294" spans="1:78" ht="19.5" customHeight="1" x14ac:dyDescent="0.2">
      <c r="A294" s="946" t="s">
        <v>233</v>
      </c>
      <c r="B294" s="947"/>
      <c r="C294" s="947"/>
      <c r="D294" s="947"/>
      <c r="E294" s="947"/>
      <c r="F294" s="947"/>
      <c r="G294" s="947"/>
      <c r="H294" s="947"/>
      <c r="I294" s="947"/>
      <c r="J294" s="947"/>
      <c r="K294" s="947"/>
      <c r="L294" s="947"/>
      <c r="M294" s="947"/>
      <c r="N294" s="947"/>
      <c r="O294" s="947"/>
      <c r="P294" s="947"/>
      <c r="Q294" s="947"/>
      <c r="R294" s="947"/>
      <c r="S294" s="947"/>
      <c r="T294" s="947"/>
      <c r="U294" s="947"/>
      <c r="V294" s="947"/>
      <c r="W294" s="947"/>
      <c r="X294" s="947"/>
      <c r="Y294" s="947"/>
      <c r="Z294" s="947"/>
      <c r="AA294" s="947"/>
      <c r="AB294" s="947"/>
      <c r="AC294" s="947"/>
      <c r="AD294" s="947"/>
      <c r="AE294" s="947"/>
      <c r="AF294" s="947"/>
      <c r="AG294" s="947"/>
      <c r="AH294" s="947"/>
      <c r="AI294" s="947"/>
      <c r="AJ294" s="947"/>
      <c r="AK294" s="947"/>
      <c r="AL294" s="947"/>
      <c r="AM294" s="947"/>
      <c r="AN294" s="947"/>
      <c r="AO294" s="947"/>
      <c r="AP294" s="948"/>
    </row>
    <row r="295" spans="1:78" ht="18.75" customHeight="1" x14ac:dyDescent="0.2">
      <c r="A295" s="237" t="s">
        <v>234</v>
      </c>
      <c r="B295" s="419">
        <f t="shared" ref="B295:B315" si="48">SUM(C295:D295)</f>
        <v>0</v>
      </c>
      <c r="C295" s="420">
        <f t="shared" ref="C295:D315" si="49">+E295+G295+I295+K295+M295+O295+Q295+S295+U295+W295+Y295+AA295+AC295+AE295+AG295+AI295+AK295+AM295+AO295</f>
        <v>0</v>
      </c>
      <c r="D295" s="322">
        <f t="shared" si="49"/>
        <v>0</v>
      </c>
      <c r="E295" s="444">
        <f>SUM(ENERO:DICIEMBRE!E295)</f>
        <v>0</v>
      </c>
      <c r="F295" s="444">
        <f>SUM(ENERO:DICIEMBRE!F295)</f>
        <v>0</v>
      </c>
      <c r="G295" s="444">
        <f>SUM(ENERO:DICIEMBRE!G295)</f>
        <v>0</v>
      </c>
      <c r="H295" s="444">
        <f>SUM(ENERO:DICIEMBRE!H295)</f>
        <v>0</v>
      </c>
      <c r="I295" s="444">
        <f>SUM(ENERO:DICIEMBRE!I295)</f>
        <v>0</v>
      </c>
      <c r="J295" s="444">
        <f>SUM(ENERO:DICIEMBRE!J295)</f>
        <v>0</v>
      </c>
      <c r="K295" s="444">
        <f>SUM(ENERO:DICIEMBRE!K295)</f>
        <v>0</v>
      </c>
      <c r="L295" s="444">
        <f>SUM(ENERO:DICIEMBRE!L295)</f>
        <v>0</v>
      </c>
      <c r="M295" s="444">
        <f>SUM(ENERO:DICIEMBRE!M295)</f>
        <v>0</v>
      </c>
      <c r="N295" s="444">
        <f>SUM(ENERO:DICIEMBRE!N295)</f>
        <v>0</v>
      </c>
      <c r="O295" s="444">
        <f>SUM(ENERO:DICIEMBRE!O295)</f>
        <v>0</v>
      </c>
      <c r="P295" s="444">
        <f>SUM(ENERO:DICIEMBRE!P295)</f>
        <v>0</v>
      </c>
      <c r="Q295" s="444">
        <f>SUM(ENERO:DICIEMBRE!Q295)</f>
        <v>0</v>
      </c>
      <c r="R295" s="444">
        <f>SUM(ENERO:DICIEMBRE!R295)</f>
        <v>0</v>
      </c>
      <c r="S295" s="444">
        <f>SUM(ENERO:DICIEMBRE!S295)</f>
        <v>0</v>
      </c>
      <c r="T295" s="444">
        <f>SUM(ENERO:DICIEMBRE!T295)</f>
        <v>0</v>
      </c>
      <c r="U295" s="444">
        <f>SUM(ENERO:DICIEMBRE!U295)</f>
        <v>0</v>
      </c>
      <c r="V295" s="444">
        <f>SUM(ENERO:DICIEMBRE!V295)</f>
        <v>0</v>
      </c>
      <c r="W295" s="444">
        <f>SUM(ENERO:DICIEMBRE!W295)</f>
        <v>0</v>
      </c>
      <c r="X295" s="444">
        <f>SUM(ENERO:DICIEMBRE!X295)</f>
        <v>0</v>
      </c>
      <c r="Y295" s="444">
        <f>SUM(ENERO:DICIEMBRE!Y295)</f>
        <v>0</v>
      </c>
      <c r="Z295" s="444">
        <f>SUM(ENERO:DICIEMBRE!Z295)</f>
        <v>0</v>
      </c>
      <c r="AA295" s="444">
        <f>SUM(ENERO:DICIEMBRE!AA295)</f>
        <v>0</v>
      </c>
      <c r="AB295" s="444">
        <f>SUM(ENERO:DICIEMBRE!AB295)</f>
        <v>0</v>
      </c>
      <c r="AC295" s="444">
        <f>SUM(ENERO:DICIEMBRE!AC295)</f>
        <v>0</v>
      </c>
      <c r="AD295" s="444">
        <f>SUM(ENERO:DICIEMBRE!AD295)</f>
        <v>0</v>
      </c>
      <c r="AE295" s="444">
        <f>SUM(ENERO:DICIEMBRE!AE295)</f>
        <v>0</v>
      </c>
      <c r="AF295" s="444">
        <f>SUM(ENERO:DICIEMBRE!AF295)</f>
        <v>0</v>
      </c>
      <c r="AG295" s="444">
        <f>SUM(ENERO:DICIEMBRE!AG295)</f>
        <v>0</v>
      </c>
      <c r="AH295" s="444">
        <f>SUM(ENERO:DICIEMBRE!AH295)</f>
        <v>0</v>
      </c>
      <c r="AI295" s="444">
        <f>SUM(ENERO:DICIEMBRE!AI295)</f>
        <v>0</v>
      </c>
      <c r="AJ295" s="444">
        <f>SUM(ENERO:DICIEMBRE!AJ295)</f>
        <v>0</v>
      </c>
      <c r="AK295" s="444">
        <f>SUM(ENERO:DICIEMBRE!AK295)</f>
        <v>0</v>
      </c>
      <c r="AL295" s="444">
        <f>SUM(ENERO:DICIEMBRE!AL295)</f>
        <v>0</v>
      </c>
      <c r="AM295" s="444">
        <f>SUM(ENERO:DICIEMBRE!AM295)</f>
        <v>0</v>
      </c>
      <c r="AN295" s="444">
        <f>SUM(ENERO:DICIEMBRE!AN295)</f>
        <v>0</v>
      </c>
      <c r="AO295" s="444">
        <f>SUM(ENERO:DICIEMBRE!AO295)</f>
        <v>0</v>
      </c>
      <c r="AP295" s="444">
        <f>SUM(ENERO:DICIEMBRE!AP295)</f>
        <v>0</v>
      </c>
    </row>
    <row r="296" spans="1:78" ht="18.75" customHeight="1" x14ac:dyDescent="0.2">
      <c r="A296" s="237" t="s">
        <v>61</v>
      </c>
      <c r="B296" s="421">
        <f t="shared" si="48"/>
        <v>0</v>
      </c>
      <c r="C296" s="324">
        <f t="shared" si="49"/>
        <v>0</v>
      </c>
      <c r="D296" s="326">
        <f t="shared" si="49"/>
        <v>0</v>
      </c>
      <c r="E296" s="444">
        <f>SUM(ENERO:DICIEMBRE!E296)</f>
        <v>0</v>
      </c>
      <c r="F296" s="444">
        <f>SUM(ENERO:DICIEMBRE!F296)</f>
        <v>0</v>
      </c>
      <c r="G296" s="444">
        <f>SUM(ENERO:DICIEMBRE!G296)</f>
        <v>0</v>
      </c>
      <c r="H296" s="444">
        <f>SUM(ENERO:DICIEMBRE!H296)</f>
        <v>0</v>
      </c>
      <c r="I296" s="444">
        <f>SUM(ENERO:DICIEMBRE!I296)</f>
        <v>0</v>
      </c>
      <c r="J296" s="444">
        <f>SUM(ENERO:DICIEMBRE!J296)</f>
        <v>0</v>
      </c>
      <c r="K296" s="444">
        <f>SUM(ENERO:DICIEMBRE!K296)</f>
        <v>0</v>
      </c>
      <c r="L296" s="444">
        <f>SUM(ENERO:DICIEMBRE!L296)</f>
        <v>0</v>
      </c>
      <c r="M296" s="444">
        <f>SUM(ENERO:DICIEMBRE!M296)</f>
        <v>0</v>
      </c>
      <c r="N296" s="444">
        <f>SUM(ENERO:DICIEMBRE!N296)</f>
        <v>0</v>
      </c>
      <c r="O296" s="444">
        <f>SUM(ENERO:DICIEMBRE!O296)</f>
        <v>0</v>
      </c>
      <c r="P296" s="444">
        <f>SUM(ENERO:DICIEMBRE!P296)</f>
        <v>0</v>
      </c>
      <c r="Q296" s="444">
        <f>SUM(ENERO:DICIEMBRE!Q296)</f>
        <v>0</v>
      </c>
      <c r="R296" s="444">
        <f>SUM(ENERO:DICIEMBRE!R296)</f>
        <v>0</v>
      </c>
      <c r="S296" s="444">
        <f>SUM(ENERO:DICIEMBRE!S296)</f>
        <v>0</v>
      </c>
      <c r="T296" s="444">
        <f>SUM(ENERO:DICIEMBRE!T296)</f>
        <v>0</v>
      </c>
      <c r="U296" s="444">
        <f>SUM(ENERO:DICIEMBRE!U296)</f>
        <v>0</v>
      </c>
      <c r="V296" s="444">
        <f>SUM(ENERO:DICIEMBRE!V296)</f>
        <v>0</v>
      </c>
      <c r="W296" s="444">
        <f>SUM(ENERO:DICIEMBRE!W296)</f>
        <v>0</v>
      </c>
      <c r="X296" s="444">
        <f>SUM(ENERO:DICIEMBRE!X296)</f>
        <v>0</v>
      </c>
      <c r="Y296" s="444">
        <f>SUM(ENERO:DICIEMBRE!Y296)</f>
        <v>0</v>
      </c>
      <c r="Z296" s="444">
        <f>SUM(ENERO:DICIEMBRE!Z296)</f>
        <v>0</v>
      </c>
      <c r="AA296" s="444">
        <f>SUM(ENERO:DICIEMBRE!AA296)</f>
        <v>0</v>
      </c>
      <c r="AB296" s="444">
        <f>SUM(ENERO:DICIEMBRE!AB296)</f>
        <v>0</v>
      </c>
      <c r="AC296" s="444">
        <f>SUM(ENERO:DICIEMBRE!AC296)</f>
        <v>0</v>
      </c>
      <c r="AD296" s="444">
        <f>SUM(ENERO:DICIEMBRE!AD296)</f>
        <v>0</v>
      </c>
      <c r="AE296" s="444">
        <f>SUM(ENERO:DICIEMBRE!AE296)</f>
        <v>0</v>
      </c>
      <c r="AF296" s="444">
        <f>SUM(ENERO:DICIEMBRE!AF296)</f>
        <v>0</v>
      </c>
      <c r="AG296" s="444">
        <f>SUM(ENERO:DICIEMBRE!AG296)</f>
        <v>0</v>
      </c>
      <c r="AH296" s="444">
        <f>SUM(ENERO:DICIEMBRE!AH296)</f>
        <v>0</v>
      </c>
      <c r="AI296" s="444">
        <f>SUM(ENERO:DICIEMBRE!AI296)</f>
        <v>0</v>
      </c>
      <c r="AJ296" s="444">
        <f>SUM(ENERO:DICIEMBRE!AJ296)</f>
        <v>0</v>
      </c>
      <c r="AK296" s="444">
        <f>SUM(ENERO:DICIEMBRE!AK296)</f>
        <v>0</v>
      </c>
      <c r="AL296" s="444">
        <f>SUM(ENERO:DICIEMBRE!AL296)</f>
        <v>0</v>
      </c>
      <c r="AM296" s="444">
        <f>SUM(ENERO:DICIEMBRE!AM296)</f>
        <v>0</v>
      </c>
      <c r="AN296" s="444">
        <f>SUM(ENERO:DICIEMBRE!AN296)</f>
        <v>0</v>
      </c>
      <c r="AO296" s="444">
        <f>SUM(ENERO:DICIEMBRE!AO296)</f>
        <v>0</v>
      </c>
      <c r="AP296" s="444">
        <f>SUM(ENERO:DICIEMBRE!AP296)</f>
        <v>0</v>
      </c>
    </row>
    <row r="297" spans="1:78" ht="18.75" customHeight="1" x14ac:dyDescent="0.2">
      <c r="A297" s="237" t="s">
        <v>235</v>
      </c>
      <c r="B297" s="421">
        <f t="shared" si="48"/>
        <v>260</v>
      </c>
      <c r="C297" s="324">
        <f t="shared" si="49"/>
        <v>119</v>
      </c>
      <c r="D297" s="326">
        <f t="shared" si="49"/>
        <v>141</v>
      </c>
      <c r="E297" s="444">
        <f>SUM(ENERO:DICIEMBRE!E297)</f>
        <v>0</v>
      </c>
      <c r="F297" s="444">
        <f>SUM(ENERO:DICIEMBRE!F297)</f>
        <v>0</v>
      </c>
      <c r="G297" s="444">
        <f>SUM(ENERO:DICIEMBRE!G297)</f>
        <v>0</v>
      </c>
      <c r="H297" s="444">
        <f>SUM(ENERO:DICIEMBRE!H297)</f>
        <v>0</v>
      </c>
      <c r="I297" s="444">
        <f>SUM(ENERO:DICIEMBRE!I297)</f>
        <v>0</v>
      </c>
      <c r="J297" s="444">
        <f>SUM(ENERO:DICIEMBRE!J297)</f>
        <v>0</v>
      </c>
      <c r="K297" s="444">
        <f>SUM(ENERO:DICIEMBRE!K297)</f>
        <v>0</v>
      </c>
      <c r="L297" s="444">
        <f>SUM(ENERO:DICIEMBRE!L297)</f>
        <v>0</v>
      </c>
      <c r="M297" s="444">
        <f>SUM(ENERO:DICIEMBRE!M297)</f>
        <v>0</v>
      </c>
      <c r="N297" s="444">
        <f>SUM(ENERO:DICIEMBRE!N297)</f>
        <v>0</v>
      </c>
      <c r="O297" s="444">
        <f>SUM(ENERO:DICIEMBRE!O297)</f>
        <v>0</v>
      </c>
      <c r="P297" s="444">
        <f>SUM(ENERO:DICIEMBRE!P297)</f>
        <v>0</v>
      </c>
      <c r="Q297" s="444">
        <f>SUM(ENERO:DICIEMBRE!Q297)</f>
        <v>0</v>
      </c>
      <c r="R297" s="444">
        <f>SUM(ENERO:DICIEMBRE!R297)</f>
        <v>0</v>
      </c>
      <c r="S297" s="444">
        <f>SUM(ENERO:DICIEMBRE!S297)</f>
        <v>0</v>
      </c>
      <c r="T297" s="444">
        <f>SUM(ENERO:DICIEMBRE!T297)</f>
        <v>0</v>
      </c>
      <c r="U297" s="444">
        <f>SUM(ENERO:DICIEMBRE!U297)</f>
        <v>1</v>
      </c>
      <c r="V297" s="444">
        <f>SUM(ENERO:DICIEMBRE!V297)</f>
        <v>0</v>
      </c>
      <c r="W297" s="444">
        <f>SUM(ENERO:DICIEMBRE!W297)</f>
        <v>2</v>
      </c>
      <c r="X297" s="444">
        <f>SUM(ENERO:DICIEMBRE!X297)</f>
        <v>0</v>
      </c>
      <c r="Y297" s="444">
        <f>SUM(ENERO:DICIEMBRE!Y297)</f>
        <v>0</v>
      </c>
      <c r="Z297" s="444">
        <f>SUM(ENERO:DICIEMBRE!Z297)</f>
        <v>0</v>
      </c>
      <c r="AA297" s="444">
        <f>SUM(ENERO:DICIEMBRE!AA297)</f>
        <v>2</v>
      </c>
      <c r="AB297" s="444">
        <f>SUM(ENERO:DICIEMBRE!AB297)</f>
        <v>1</v>
      </c>
      <c r="AC297" s="444">
        <f>SUM(ENERO:DICIEMBRE!AC297)</f>
        <v>7</v>
      </c>
      <c r="AD297" s="444">
        <f>SUM(ENERO:DICIEMBRE!AD297)</f>
        <v>2</v>
      </c>
      <c r="AE297" s="444">
        <f>SUM(ENERO:DICIEMBRE!AE297)</f>
        <v>6</v>
      </c>
      <c r="AF297" s="444">
        <f>SUM(ENERO:DICIEMBRE!AF297)</f>
        <v>3</v>
      </c>
      <c r="AG297" s="444">
        <f>SUM(ENERO:DICIEMBRE!AG297)</f>
        <v>8</v>
      </c>
      <c r="AH297" s="444">
        <f>SUM(ENERO:DICIEMBRE!AH297)</f>
        <v>6</v>
      </c>
      <c r="AI297" s="444">
        <f>SUM(ENERO:DICIEMBRE!AI297)</f>
        <v>14</v>
      </c>
      <c r="AJ297" s="444">
        <f>SUM(ENERO:DICIEMBRE!AJ297)</f>
        <v>16</v>
      </c>
      <c r="AK297" s="444">
        <f>SUM(ENERO:DICIEMBRE!AK297)</f>
        <v>18</v>
      </c>
      <c r="AL297" s="444">
        <f>SUM(ENERO:DICIEMBRE!AL297)</f>
        <v>24</v>
      </c>
      <c r="AM297" s="444">
        <f>SUM(ENERO:DICIEMBRE!AM297)</f>
        <v>21</v>
      </c>
      <c r="AN297" s="444">
        <f>SUM(ENERO:DICIEMBRE!AN297)</f>
        <v>19</v>
      </c>
      <c r="AO297" s="444">
        <f>SUM(ENERO:DICIEMBRE!AO297)</f>
        <v>40</v>
      </c>
      <c r="AP297" s="444">
        <f>SUM(ENERO:DICIEMBRE!AP297)</f>
        <v>70</v>
      </c>
    </row>
    <row r="298" spans="1:78" ht="23.25" customHeight="1" x14ac:dyDescent="0.2">
      <c r="A298" s="238" t="s">
        <v>236</v>
      </c>
      <c r="B298" s="421">
        <f t="shared" si="48"/>
        <v>3</v>
      </c>
      <c r="C298" s="324">
        <f t="shared" si="49"/>
        <v>0</v>
      </c>
      <c r="D298" s="326">
        <f t="shared" si="49"/>
        <v>3</v>
      </c>
      <c r="E298" s="444">
        <f>SUM(ENERO:DICIEMBRE!E298)</f>
        <v>0</v>
      </c>
      <c r="F298" s="444">
        <f>SUM(ENERO:DICIEMBRE!F298)</f>
        <v>0</v>
      </c>
      <c r="G298" s="444">
        <f>SUM(ENERO:DICIEMBRE!G298)</f>
        <v>0</v>
      </c>
      <c r="H298" s="444">
        <f>SUM(ENERO:DICIEMBRE!H298)</f>
        <v>0</v>
      </c>
      <c r="I298" s="444">
        <f>SUM(ENERO:DICIEMBRE!I298)</f>
        <v>0</v>
      </c>
      <c r="J298" s="444">
        <f>SUM(ENERO:DICIEMBRE!J298)</f>
        <v>0</v>
      </c>
      <c r="K298" s="444">
        <f>SUM(ENERO:DICIEMBRE!K298)</f>
        <v>0</v>
      </c>
      <c r="L298" s="444">
        <f>SUM(ENERO:DICIEMBRE!L298)</f>
        <v>0</v>
      </c>
      <c r="M298" s="444">
        <f>SUM(ENERO:DICIEMBRE!M298)</f>
        <v>0</v>
      </c>
      <c r="N298" s="444">
        <f>SUM(ENERO:DICIEMBRE!N298)</f>
        <v>0</v>
      </c>
      <c r="O298" s="444">
        <f>SUM(ENERO:DICIEMBRE!O298)</f>
        <v>0</v>
      </c>
      <c r="P298" s="444">
        <f>SUM(ENERO:DICIEMBRE!P298)</f>
        <v>0</v>
      </c>
      <c r="Q298" s="444">
        <f>SUM(ENERO:DICIEMBRE!Q298)</f>
        <v>0</v>
      </c>
      <c r="R298" s="444">
        <f>SUM(ENERO:DICIEMBRE!R298)</f>
        <v>0</v>
      </c>
      <c r="S298" s="444">
        <f>SUM(ENERO:DICIEMBRE!S298)</f>
        <v>0</v>
      </c>
      <c r="T298" s="444">
        <f>SUM(ENERO:DICIEMBRE!T298)</f>
        <v>0</v>
      </c>
      <c r="U298" s="444">
        <f>SUM(ENERO:DICIEMBRE!U298)</f>
        <v>0</v>
      </c>
      <c r="V298" s="444">
        <f>SUM(ENERO:DICIEMBRE!V298)</f>
        <v>0</v>
      </c>
      <c r="W298" s="444">
        <f>SUM(ENERO:DICIEMBRE!W298)</f>
        <v>0</v>
      </c>
      <c r="X298" s="444">
        <f>SUM(ENERO:DICIEMBRE!X298)</f>
        <v>0</v>
      </c>
      <c r="Y298" s="444">
        <f>SUM(ENERO:DICIEMBRE!Y298)</f>
        <v>0</v>
      </c>
      <c r="Z298" s="444">
        <f>SUM(ENERO:DICIEMBRE!Z298)</f>
        <v>0</v>
      </c>
      <c r="AA298" s="444">
        <f>SUM(ENERO:DICIEMBRE!AA298)</f>
        <v>0</v>
      </c>
      <c r="AB298" s="444">
        <f>SUM(ENERO:DICIEMBRE!AB298)</f>
        <v>0</v>
      </c>
      <c r="AC298" s="444">
        <f>SUM(ENERO:DICIEMBRE!AC298)</f>
        <v>0</v>
      </c>
      <c r="AD298" s="444">
        <f>SUM(ENERO:DICIEMBRE!AD298)</f>
        <v>0</v>
      </c>
      <c r="AE298" s="444">
        <f>SUM(ENERO:DICIEMBRE!AE298)</f>
        <v>0</v>
      </c>
      <c r="AF298" s="444">
        <f>SUM(ENERO:DICIEMBRE!AF298)</f>
        <v>0</v>
      </c>
      <c r="AG298" s="444">
        <f>SUM(ENERO:DICIEMBRE!AG298)</f>
        <v>0</v>
      </c>
      <c r="AH298" s="444">
        <f>SUM(ENERO:DICIEMBRE!AH298)</f>
        <v>0</v>
      </c>
      <c r="AI298" s="444">
        <f>SUM(ENERO:DICIEMBRE!AI298)</f>
        <v>0</v>
      </c>
      <c r="AJ298" s="444">
        <f>SUM(ENERO:DICIEMBRE!AJ298)</f>
        <v>1</v>
      </c>
      <c r="AK298" s="444">
        <f>SUM(ENERO:DICIEMBRE!AK298)</f>
        <v>0</v>
      </c>
      <c r="AL298" s="444">
        <f>SUM(ENERO:DICIEMBRE!AL298)</f>
        <v>0</v>
      </c>
      <c r="AM298" s="444">
        <f>SUM(ENERO:DICIEMBRE!AM298)</f>
        <v>0</v>
      </c>
      <c r="AN298" s="444">
        <f>SUM(ENERO:DICIEMBRE!AN298)</f>
        <v>1</v>
      </c>
      <c r="AO298" s="444">
        <f>SUM(ENERO:DICIEMBRE!AO298)</f>
        <v>0</v>
      </c>
      <c r="AP298" s="444">
        <f>SUM(ENERO:DICIEMBRE!AP298)</f>
        <v>1</v>
      </c>
    </row>
    <row r="299" spans="1:78" ht="26.25" customHeight="1" x14ac:dyDescent="0.2">
      <c r="A299" s="238" t="s">
        <v>237</v>
      </c>
      <c r="B299" s="421">
        <f t="shared" si="48"/>
        <v>1</v>
      </c>
      <c r="C299" s="324">
        <f t="shared" si="49"/>
        <v>0</v>
      </c>
      <c r="D299" s="326">
        <f t="shared" si="49"/>
        <v>1</v>
      </c>
      <c r="E299" s="444">
        <f>SUM(ENERO:DICIEMBRE!E299)</f>
        <v>0</v>
      </c>
      <c r="F299" s="444">
        <f>SUM(ENERO:DICIEMBRE!F299)</f>
        <v>0</v>
      </c>
      <c r="G299" s="444">
        <f>SUM(ENERO:DICIEMBRE!G299)</f>
        <v>0</v>
      </c>
      <c r="H299" s="444">
        <f>SUM(ENERO:DICIEMBRE!H299)</f>
        <v>0</v>
      </c>
      <c r="I299" s="444">
        <f>SUM(ENERO:DICIEMBRE!I299)</f>
        <v>0</v>
      </c>
      <c r="J299" s="444">
        <f>SUM(ENERO:DICIEMBRE!J299)</f>
        <v>0</v>
      </c>
      <c r="K299" s="444">
        <f>SUM(ENERO:DICIEMBRE!K299)</f>
        <v>0</v>
      </c>
      <c r="L299" s="444">
        <f>SUM(ENERO:DICIEMBRE!L299)</f>
        <v>0</v>
      </c>
      <c r="M299" s="444">
        <f>SUM(ENERO:DICIEMBRE!M299)</f>
        <v>0</v>
      </c>
      <c r="N299" s="444">
        <f>SUM(ENERO:DICIEMBRE!N299)</f>
        <v>0</v>
      </c>
      <c r="O299" s="444">
        <f>SUM(ENERO:DICIEMBRE!O299)</f>
        <v>0</v>
      </c>
      <c r="P299" s="444">
        <f>SUM(ENERO:DICIEMBRE!P299)</f>
        <v>0</v>
      </c>
      <c r="Q299" s="444">
        <f>SUM(ENERO:DICIEMBRE!Q299)</f>
        <v>0</v>
      </c>
      <c r="R299" s="444">
        <f>SUM(ENERO:DICIEMBRE!R299)</f>
        <v>0</v>
      </c>
      <c r="S299" s="444">
        <f>SUM(ENERO:DICIEMBRE!S299)</f>
        <v>0</v>
      </c>
      <c r="T299" s="444">
        <f>SUM(ENERO:DICIEMBRE!T299)</f>
        <v>0</v>
      </c>
      <c r="U299" s="444">
        <f>SUM(ENERO:DICIEMBRE!U299)</f>
        <v>0</v>
      </c>
      <c r="V299" s="444">
        <f>SUM(ENERO:DICIEMBRE!V299)</f>
        <v>0</v>
      </c>
      <c r="W299" s="444">
        <f>SUM(ENERO:DICIEMBRE!W299)</f>
        <v>0</v>
      </c>
      <c r="X299" s="444">
        <f>SUM(ENERO:DICIEMBRE!X299)</f>
        <v>0</v>
      </c>
      <c r="Y299" s="444">
        <f>SUM(ENERO:DICIEMBRE!Y299)</f>
        <v>0</v>
      </c>
      <c r="Z299" s="444">
        <f>SUM(ENERO:DICIEMBRE!Z299)</f>
        <v>0</v>
      </c>
      <c r="AA299" s="444">
        <f>SUM(ENERO:DICIEMBRE!AA299)</f>
        <v>0</v>
      </c>
      <c r="AB299" s="444">
        <f>SUM(ENERO:DICIEMBRE!AB299)</f>
        <v>0</v>
      </c>
      <c r="AC299" s="444">
        <f>SUM(ENERO:DICIEMBRE!AC299)</f>
        <v>0</v>
      </c>
      <c r="AD299" s="444">
        <f>SUM(ENERO:DICIEMBRE!AD299)</f>
        <v>0</v>
      </c>
      <c r="AE299" s="444">
        <f>SUM(ENERO:DICIEMBRE!AE299)</f>
        <v>0</v>
      </c>
      <c r="AF299" s="444">
        <f>SUM(ENERO:DICIEMBRE!AF299)</f>
        <v>0</v>
      </c>
      <c r="AG299" s="444">
        <f>SUM(ENERO:DICIEMBRE!AG299)</f>
        <v>0</v>
      </c>
      <c r="AH299" s="444">
        <f>SUM(ENERO:DICIEMBRE!AH299)</f>
        <v>0</v>
      </c>
      <c r="AI299" s="444">
        <f>SUM(ENERO:DICIEMBRE!AI299)</f>
        <v>0</v>
      </c>
      <c r="AJ299" s="444">
        <f>SUM(ENERO:DICIEMBRE!AJ299)</f>
        <v>1</v>
      </c>
      <c r="AK299" s="444">
        <f>SUM(ENERO:DICIEMBRE!AK299)</f>
        <v>0</v>
      </c>
      <c r="AL299" s="444">
        <f>SUM(ENERO:DICIEMBRE!AL299)</f>
        <v>0</v>
      </c>
      <c r="AM299" s="444">
        <f>SUM(ENERO:DICIEMBRE!AM299)</f>
        <v>0</v>
      </c>
      <c r="AN299" s="444">
        <f>SUM(ENERO:DICIEMBRE!AN299)</f>
        <v>0</v>
      </c>
      <c r="AO299" s="444">
        <f>SUM(ENERO:DICIEMBRE!AO299)</f>
        <v>0</v>
      </c>
      <c r="AP299" s="444">
        <f>SUM(ENERO:DICIEMBRE!AP299)</f>
        <v>0</v>
      </c>
    </row>
    <row r="300" spans="1:78" ht="18.75" customHeight="1" x14ac:dyDescent="0.2">
      <c r="A300" s="237" t="s">
        <v>238</v>
      </c>
      <c r="B300" s="421">
        <f t="shared" si="48"/>
        <v>0</v>
      </c>
      <c r="C300" s="324">
        <f t="shared" si="49"/>
        <v>0</v>
      </c>
      <c r="D300" s="326">
        <f t="shared" si="49"/>
        <v>0</v>
      </c>
      <c r="E300" s="444">
        <f>SUM(ENERO:DICIEMBRE!E300)</f>
        <v>0</v>
      </c>
      <c r="F300" s="444">
        <f>SUM(ENERO:DICIEMBRE!F300)</f>
        <v>0</v>
      </c>
      <c r="G300" s="444">
        <f>SUM(ENERO:DICIEMBRE!G300)</f>
        <v>0</v>
      </c>
      <c r="H300" s="444">
        <f>SUM(ENERO:DICIEMBRE!H300)</f>
        <v>0</v>
      </c>
      <c r="I300" s="444">
        <f>SUM(ENERO:DICIEMBRE!I300)</f>
        <v>0</v>
      </c>
      <c r="J300" s="444">
        <f>SUM(ENERO:DICIEMBRE!J300)</f>
        <v>0</v>
      </c>
      <c r="K300" s="444">
        <f>SUM(ENERO:DICIEMBRE!K300)</f>
        <v>0</v>
      </c>
      <c r="L300" s="444">
        <f>SUM(ENERO:DICIEMBRE!L300)</f>
        <v>0</v>
      </c>
      <c r="M300" s="444">
        <f>SUM(ENERO:DICIEMBRE!M300)</f>
        <v>0</v>
      </c>
      <c r="N300" s="444">
        <f>SUM(ENERO:DICIEMBRE!N300)</f>
        <v>0</v>
      </c>
      <c r="O300" s="444">
        <f>SUM(ENERO:DICIEMBRE!O300)</f>
        <v>0</v>
      </c>
      <c r="P300" s="444">
        <f>SUM(ENERO:DICIEMBRE!P300)</f>
        <v>0</v>
      </c>
      <c r="Q300" s="444">
        <f>SUM(ENERO:DICIEMBRE!Q300)</f>
        <v>0</v>
      </c>
      <c r="R300" s="444">
        <f>SUM(ENERO:DICIEMBRE!R300)</f>
        <v>0</v>
      </c>
      <c r="S300" s="444">
        <f>SUM(ENERO:DICIEMBRE!S300)</f>
        <v>0</v>
      </c>
      <c r="T300" s="444">
        <f>SUM(ENERO:DICIEMBRE!T300)</f>
        <v>0</v>
      </c>
      <c r="U300" s="444">
        <f>SUM(ENERO:DICIEMBRE!U300)</f>
        <v>0</v>
      </c>
      <c r="V300" s="444">
        <f>SUM(ENERO:DICIEMBRE!V300)</f>
        <v>0</v>
      </c>
      <c r="W300" s="444">
        <f>SUM(ENERO:DICIEMBRE!W300)</f>
        <v>0</v>
      </c>
      <c r="X300" s="444">
        <f>SUM(ENERO:DICIEMBRE!X300)</f>
        <v>0</v>
      </c>
      <c r="Y300" s="444">
        <f>SUM(ENERO:DICIEMBRE!Y300)</f>
        <v>0</v>
      </c>
      <c r="Z300" s="444">
        <f>SUM(ENERO:DICIEMBRE!Z300)</f>
        <v>0</v>
      </c>
      <c r="AA300" s="444">
        <f>SUM(ENERO:DICIEMBRE!AA300)</f>
        <v>0</v>
      </c>
      <c r="AB300" s="444">
        <f>SUM(ENERO:DICIEMBRE!AB300)</f>
        <v>0</v>
      </c>
      <c r="AC300" s="444">
        <f>SUM(ENERO:DICIEMBRE!AC300)</f>
        <v>0</v>
      </c>
      <c r="AD300" s="444">
        <f>SUM(ENERO:DICIEMBRE!AD300)</f>
        <v>0</v>
      </c>
      <c r="AE300" s="444">
        <f>SUM(ENERO:DICIEMBRE!AE300)</f>
        <v>0</v>
      </c>
      <c r="AF300" s="444">
        <f>SUM(ENERO:DICIEMBRE!AF300)</f>
        <v>0</v>
      </c>
      <c r="AG300" s="444">
        <f>SUM(ENERO:DICIEMBRE!AG300)</f>
        <v>0</v>
      </c>
      <c r="AH300" s="444">
        <f>SUM(ENERO:DICIEMBRE!AH300)</f>
        <v>0</v>
      </c>
      <c r="AI300" s="444">
        <f>SUM(ENERO:DICIEMBRE!AI300)</f>
        <v>0</v>
      </c>
      <c r="AJ300" s="444">
        <f>SUM(ENERO:DICIEMBRE!AJ300)</f>
        <v>0</v>
      </c>
      <c r="AK300" s="444">
        <f>SUM(ENERO:DICIEMBRE!AK300)</f>
        <v>0</v>
      </c>
      <c r="AL300" s="444">
        <f>SUM(ENERO:DICIEMBRE!AL300)</f>
        <v>0</v>
      </c>
      <c r="AM300" s="444">
        <f>SUM(ENERO:DICIEMBRE!AM300)</f>
        <v>0</v>
      </c>
      <c r="AN300" s="444">
        <f>SUM(ENERO:DICIEMBRE!AN300)</f>
        <v>0</v>
      </c>
      <c r="AO300" s="444">
        <f>SUM(ENERO:DICIEMBRE!AO300)</f>
        <v>0</v>
      </c>
      <c r="AP300" s="444">
        <f>SUM(ENERO:DICIEMBRE!AP300)</f>
        <v>0</v>
      </c>
    </row>
    <row r="301" spans="1:78" ht="18.75" customHeight="1" x14ac:dyDescent="0.2">
      <c r="A301" s="237" t="s">
        <v>239</v>
      </c>
      <c r="B301" s="421">
        <f t="shared" si="48"/>
        <v>0</v>
      </c>
      <c r="C301" s="324">
        <f t="shared" si="49"/>
        <v>0</v>
      </c>
      <c r="D301" s="326">
        <f t="shared" si="49"/>
        <v>0</v>
      </c>
      <c r="E301" s="444">
        <f>SUM(ENERO:DICIEMBRE!E301)</f>
        <v>0</v>
      </c>
      <c r="F301" s="444">
        <f>SUM(ENERO:DICIEMBRE!F301)</f>
        <v>0</v>
      </c>
      <c r="G301" s="444">
        <f>SUM(ENERO:DICIEMBRE!G301)</f>
        <v>0</v>
      </c>
      <c r="H301" s="444">
        <f>SUM(ENERO:DICIEMBRE!H301)</f>
        <v>0</v>
      </c>
      <c r="I301" s="444">
        <f>SUM(ENERO:DICIEMBRE!I301)</f>
        <v>0</v>
      </c>
      <c r="J301" s="444">
        <f>SUM(ENERO:DICIEMBRE!J301)</f>
        <v>0</v>
      </c>
      <c r="K301" s="444">
        <f>SUM(ENERO:DICIEMBRE!K301)</f>
        <v>0</v>
      </c>
      <c r="L301" s="444">
        <f>SUM(ENERO:DICIEMBRE!L301)</f>
        <v>0</v>
      </c>
      <c r="M301" s="444">
        <f>SUM(ENERO:DICIEMBRE!M301)</f>
        <v>0</v>
      </c>
      <c r="N301" s="444">
        <f>SUM(ENERO:DICIEMBRE!N301)</f>
        <v>0</v>
      </c>
      <c r="O301" s="444">
        <f>SUM(ENERO:DICIEMBRE!O301)</f>
        <v>0</v>
      </c>
      <c r="P301" s="444">
        <f>SUM(ENERO:DICIEMBRE!P301)</f>
        <v>0</v>
      </c>
      <c r="Q301" s="444">
        <f>SUM(ENERO:DICIEMBRE!Q301)</f>
        <v>0</v>
      </c>
      <c r="R301" s="444">
        <f>SUM(ENERO:DICIEMBRE!R301)</f>
        <v>0</v>
      </c>
      <c r="S301" s="444">
        <f>SUM(ENERO:DICIEMBRE!S301)</f>
        <v>0</v>
      </c>
      <c r="T301" s="444">
        <f>SUM(ENERO:DICIEMBRE!T301)</f>
        <v>0</v>
      </c>
      <c r="U301" s="444">
        <f>SUM(ENERO:DICIEMBRE!U301)</f>
        <v>0</v>
      </c>
      <c r="V301" s="444">
        <f>SUM(ENERO:DICIEMBRE!V301)</f>
        <v>0</v>
      </c>
      <c r="W301" s="444">
        <f>SUM(ENERO:DICIEMBRE!W301)</f>
        <v>0</v>
      </c>
      <c r="X301" s="444">
        <f>SUM(ENERO:DICIEMBRE!X301)</f>
        <v>0</v>
      </c>
      <c r="Y301" s="444">
        <f>SUM(ENERO:DICIEMBRE!Y301)</f>
        <v>0</v>
      </c>
      <c r="Z301" s="444">
        <f>SUM(ENERO:DICIEMBRE!Z301)</f>
        <v>0</v>
      </c>
      <c r="AA301" s="444">
        <f>SUM(ENERO:DICIEMBRE!AA301)</f>
        <v>0</v>
      </c>
      <c r="AB301" s="444">
        <f>SUM(ENERO:DICIEMBRE!AB301)</f>
        <v>0</v>
      </c>
      <c r="AC301" s="444">
        <f>SUM(ENERO:DICIEMBRE!AC301)</f>
        <v>0</v>
      </c>
      <c r="AD301" s="444">
        <f>SUM(ENERO:DICIEMBRE!AD301)</f>
        <v>0</v>
      </c>
      <c r="AE301" s="444">
        <f>SUM(ENERO:DICIEMBRE!AE301)</f>
        <v>0</v>
      </c>
      <c r="AF301" s="444">
        <f>SUM(ENERO:DICIEMBRE!AF301)</f>
        <v>0</v>
      </c>
      <c r="AG301" s="444">
        <f>SUM(ENERO:DICIEMBRE!AG301)</f>
        <v>0</v>
      </c>
      <c r="AH301" s="444">
        <f>SUM(ENERO:DICIEMBRE!AH301)</f>
        <v>0</v>
      </c>
      <c r="AI301" s="444">
        <f>SUM(ENERO:DICIEMBRE!AI301)</f>
        <v>0</v>
      </c>
      <c r="AJ301" s="444">
        <f>SUM(ENERO:DICIEMBRE!AJ301)</f>
        <v>0</v>
      </c>
      <c r="AK301" s="444">
        <f>SUM(ENERO:DICIEMBRE!AK301)</f>
        <v>0</v>
      </c>
      <c r="AL301" s="444">
        <f>SUM(ENERO:DICIEMBRE!AL301)</f>
        <v>0</v>
      </c>
      <c r="AM301" s="444">
        <f>SUM(ENERO:DICIEMBRE!AM301)</f>
        <v>0</v>
      </c>
      <c r="AN301" s="444">
        <f>SUM(ENERO:DICIEMBRE!AN301)</f>
        <v>0</v>
      </c>
      <c r="AO301" s="444">
        <f>SUM(ENERO:DICIEMBRE!AO301)</f>
        <v>0</v>
      </c>
      <c r="AP301" s="444">
        <f>SUM(ENERO:DICIEMBRE!AP301)</f>
        <v>0</v>
      </c>
    </row>
    <row r="302" spans="1:78" ht="18.75" customHeight="1" x14ac:dyDescent="0.2">
      <c r="A302" s="237" t="s">
        <v>240</v>
      </c>
      <c r="B302" s="421">
        <f t="shared" si="48"/>
        <v>19</v>
      </c>
      <c r="C302" s="324">
        <f t="shared" si="49"/>
        <v>7</v>
      </c>
      <c r="D302" s="326">
        <f t="shared" si="49"/>
        <v>12</v>
      </c>
      <c r="E302" s="444">
        <f>SUM(ENERO:DICIEMBRE!E302)</f>
        <v>0</v>
      </c>
      <c r="F302" s="444">
        <f>SUM(ENERO:DICIEMBRE!F302)</f>
        <v>0</v>
      </c>
      <c r="G302" s="444">
        <f>SUM(ENERO:DICIEMBRE!G302)</f>
        <v>0</v>
      </c>
      <c r="H302" s="444">
        <f>SUM(ENERO:DICIEMBRE!H302)</f>
        <v>0</v>
      </c>
      <c r="I302" s="444">
        <f>SUM(ENERO:DICIEMBRE!I302)</f>
        <v>0</v>
      </c>
      <c r="J302" s="444">
        <f>SUM(ENERO:DICIEMBRE!J302)</f>
        <v>0</v>
      </c>
      <c r="K302" s="444">
        <f>SUM(ENERO:DICIEMBRE!K302)</f>
        <v>0</v>
      </c>
      <c r="L302" s="444">
        <f>SUM(ENERO:DICIEMBRE!L302)</f>
        <v>0</v>
      </c>
      <c r="M302" s="444">
        <f>SUM(ENERO:DICIEMBRE!M302)</f>
        <v>0</v>
      </c>
      <c r="N302" s="444">
        <f>SUM(ENERO:DICIEMBRE!N302)</f>
        <v>0</v>
      </c>
      <c r="O302" s="444">
        <f>SUM(ENERO:DICIEMBRE!O302)</f>
        <v>0</v>
      </c>
      <c r="P302" s="444">
        <f>SUM(ENERO:DICIEMBRE!P302)</f>
        <v>0</v>
      </c>
      <c r="Q302" s="444">
        <f>SUM(ENERO:DICIEMBRE!Q302)</f>
        <v>0</v>
      </c>
      <c r="R302" s="444">
        <f>SUM(ENERO:DICIEMBRE!R302)</f>
        <v>0</v>
      </c>
      <c r="S302" s="444">
        <f>SUM(ENERO:DICIEMBRE!S302)</f>
        <v>0</v>
      </c>
      <c r="T302" s="444">
        <f>SUM(ENERO:DICIEMBRE!T302)</f>
        <v>0</v>
      </c>
      <c r="U302" s="444">
        <f>SUM(ENERO:DICIEMBRE!U302)</f>
        <v>0</v>
      </c>
      <c r="V302" s="444">
        <f>SUM(ENERO:DICIEMBRE!V302)</f>
        <v>0</v>
      </c>
      <c r="W302" s="444">
        <f>SUM(ENERO:DICIEMBRE!W302)</f>
        <v>0</v>
      </c>
      <c r="X302" s="444">
        <f>SUM(ENERO:DICIEMBRE!X302)</f>
        <v>0</v>
      </c>
      <c r="Y302" s="444">
        <f>SUM(ENERO:DICIEMBRE!Y302)</f>
        <v>0</v>
      </c>
      <c r="Z302" s="444">
        <f>SUM(ENERO:DICIEMBRE!Z302)</f>
        <v>0</v>
      </c>
      <c r="AA302" s="444">
        <f>SUM(ENERO:DICIEMBRE!AA302)</f>
        <v>0</v>
      </c>
      <c r="AB302" s="444">
        <f>SUM(ENERO:DICIEMBRE!AB302)</f>
        <v>0</v>
      </c>
      <c r="AC302" s="444">
        <f>SUM(ENERO:DICIEMBRE!AC302)</f>
        <v>0</v>
      </c>
      <c r="AD302" s="444">
        <f>SUM(ENERO:DICIEMBRE!AD302)</f>
        <v>0</v>
      </c>
      <c r="AE302" s="444">
        <f>SUM(ENERO:DICIEMBRE!AE302)</f>
        <v>0</v>
      </c>
      <c r="AF302" s="444">
        <f>SUM(ENERO:DICIEMBRE!AF302)</f>
        <v>0</v>
      </c>
      <c r="AG302" s="444">
        <f>SUM(ENERO:DICIEMBRE!AG302)</f>
        <v>0</v>
      </c>
      <c r="AH302" s="444">
        <f>SUM(ENERO:DICIEMBRE!AH302)</f>
        <v>0</v>
      </c>
      <c r="AI302" s="444">
        <f>SUM(ENERO:DICIEMBRE!AI302)</f>
        <v>3</v>
      </c>
      <c r="AJ302" s="444">
        <f>SUM(ENERO:DICIEMBRE!AJ302)</f>
        <v>1</v>
      </c>
      <c r="AK302" s="444">
        <f>SUM(ENERO:DICIEMBRE!AK302)</f>
        <v>0</v>
      </c>
      <c r="AL302" s="444">
        <f>SUM(ENERO:DICIEMBRE!AL302)</f>
        <v>0</v>
      </c>
      <c r="AM302" s="444">
        <f>SUM(ENERO:DICIEMBRE!AM302)</f>
        <v>1</v>
      </c>
      <c r="AN302" s="444">
        <f>SUM(ENERO:DICIEMBRE!AN302)</f>
        <v>3</v>
      </c>
      <c r="AO302" s="444">
        <f>SUM(ENERO:DICIEMBRE!AO302)</f>
        <v>3</v>
      </c>
      <c r="AP302" s="444">
        <f>SUM(ENERO:DICIEMBRE!AP302)</f>
        <v>8</v>
      </c>
    </row>
    <row r="303" spans="1:78" ht="18.75" customHeight="1" x14ac:dyDescent="0.2">
      <c r="A303" s="237" t="s">
        <v>241</v>
      </c>
      <c r="B303" s="421">
        <f t="shared" si="48"/>
        <v>26</v>
      </c>
      <c r="C303" s="324">
        <f t="shared" si="49"/>
        <v>15</v>
      </c>
      <c r="D303" s="326">
        <f t="shared" si="49"/>
        <v>11</v>
      </c>
      <c r="E303" s="444">
        <f>SUM(ENERO:DICIEMBRE!E303)</f>
        <v>0</v>
      </c>
      <c r="F303" s="444">
        <f>SUM(ENERO:DICIEMBRE!F303)</f>
        <v>0</v>
      </c>
      <c r="G303" s="444">
        <f>SUM(ENERO:DICIEMBRE!G303)</f>
        <v>0</v>
      </c>
      <c r="H303" s="444">
        <f>SUM(ENERO:DICIEMBRE!H303)</f>
        <v>0</v>
      </c>
      <c r="I303" s="444">
        <f>SUM(ENERO:DICIEMBRE!I303)</f>
        <v>0</v>
      </c>
      <c r="J303" s="444">
        <f>SUM(ENERO:DICIEMBRE!J303)</f>
        <v>0</v>
      </c>
      <c r="K303" s="444">
        <f>SUM(ENERO:DICIEMBRE!K303)</f>
        <v>0</v>
      </c>
      <c r="L303" s="444">
        <f>SUM(ENERO:DICIEMBRE!L303)</f>
        <v>0</v>
      </c>
      <c r="M303" s="444">
        <f>SUM(ENERO:DICIEMBRE!M303)</f>
        <v>0</v>
      </c>
      <c r="N303" s="444">
        <f>SUM(ENERO:DICIEMBRE!N303)</f>
        <v>0</v>
      </c>
      <c r="O303" s="444">
        <f>SUM(ENERO:DICIEMBRE!O303)</f>
        <v>0</v>
      </c>
      <c r="P303" s="444">
        <f>SUM(ENERO:DICIEMBRE!P303)</f>
        <v>0</v>
      </c>
      <c r="Q303" s="444">
        <f>SUM(ENERO:DICIEMBRE!Q303)</f>
        <v>0</v>
      </c>
      <c r="R303" s="444">
        <f>SUM(ENERO:DICIEMBRE!R303)</f>
        <v>0</v>
      </c>
      <c r="S303" s="444">
        <f>SUM(ENERO:DICIEMBRE!S303)</f>
        <v>0</v>
      </c>
      <c r="T303" s="444">
        <f>SUM(ENERO:DICIEMBRE!T303)</f>
        <v>0</v>
      </c>
      <c r="U303" s="444">
        <f>SUM(ENERO:DICIEMBRE!U303)</f>
        <v>1</v>
      </c>
      <c r="V303" s="444">
        <f>SUM(ENERO:DICIEMBRE!V303)</f>
        <v>0</v>
      </c>
      <c r="W303" s="444">
        <f>SUM(ENERO:DICIEMBRE!W303)</f>
        <v>0</v>
      </c>
      <c r="X303" s="444">
        <f>SUM(ENERO:DICIEMBRE!X303)</f>
        <v>0</v>
      </c>
      <c r="Y303" s="444">
        <f>SUM(ENERO:DICIEMBRE!Y303)</f>
        <v>0</v>
      </c>
      <c r="Z303" s="444">
        <f>SUM(ENERO:DICIEMBRE!Z303)</f>
        <v>0</v>
      </c>
      <c r="AA303" s="444">
        <f>SUM(ENERO:DICIEMBRE!AA303)</f>
        <v>0</v>
      </c>
      <c r="AB303" s="444">
        <f>SUM(ENERO:DICIEMBRE!AB303)</f>
        <v>0</v>
      </c>
      <c r="AC303" s="444">
        <f>SUM(ENERO:DICIEMBRE!AC303)</f>
        <v>0</v>
      </c>
      <c r="AD303" s="444">
        <f>SUM(ENERO:DICIEMBRE!AD303)</f>
        <v>0</v>
      </c>
      <c r="AE303" s="444">
        <f>SUM(ENERO:DICIEMBRE!AE303)</f>
        <v>1</v>
      </c>
      <c r="AF303" s="444">
        <f>SUM(ENERO:DICIEMBRE!AF303)</f>
        <v>0</v>
      </c>
      <c r="AG303" s="444">
        <f>SUM(ENERO:DICIEMBRE!AG303)</f>
        <v>2</v>
      </c>
      <c r="AH303" s="444">
        <f>SUM(ENERO:DICIEMBRE!AH303)</f>
        <v>2</v>
      </c>
      <c r="AI303" s="444">
        <f>SUM(ENERO:DICIEMBRE!AI303)</f>
        <v>2</v>
      </c>
      <c r="AJ303" s="444">
        <f>SUM(ENERO:DICIEMBRE!AJ303)</f>
        <v>2</v>
      </c>
      <c r="AK303" s="444">
        <f>SUM(ENERO:DICIEMBRE!AK303)</f>
        <v>1</v>
      </c>
      <c r="AL303" s="444">
        <f>SUM(ENERO:DICIEMBRE!AL303)</f>
        <v>1</v>
      </c>
      <c r="AM303" s="444">
        <f>SUM(ENERO:DICIEMBRE!AM303)</f>
        <v>2</v>
      </c>
      <c r="AN303" s="444">
        <f>SUM(ENERO:DICIEMBRE!AN303)</f>
        <v>1</v>
      </c>
      <c r="AO303" s="444">
        <f>SUM(ENERO:DICIEMBRE!AO303)</f>
        <v>6</v>
      </c>
      <c r="AP303" s="444">
        <f>SUM(ENERO:DICIEMBRE!AP303)</f>
        <v>5</v>
      </c>
    </row>
    <row r="304" spans="1:78" ht="18.75" customHeight="1" x14ac:dyDescent="0.2">
      <c r="A304" s="237" t="s">
        <v>242</v>
      </c>
      <c r="B304" s="421">
        <f t="shared" si="48"/>
        <v>0</v>
      </c>
      <c r="C304" s="324">
        <f t="shared" si="49"/>
        <v>0</v>
      </c>
      <c r="D304" s="326">
        <f t="shared" si="49"/>
        <v>0</v>
      </c>
      <c r="E304" s="444">
        <f>SUM(ENERO:DICIEMBRE!E304)</f>
        <v>0</v>
      </c>
      <c r="F304" s="444">
        <f>SUM(ENERO:DICIEMBRE!F304)</f>
        <v>0</v>
      </c>
      <c r="G304" s="444">
        <f>SUM(ENERO:DICIEMBRE!G304)</f>
        <v>0</v>
      </c>
      <c r="H304" s="444">
        <f>SUM(ENERO:DICIEMBRE!H304)</f>
        <v>0</v>
      </c>
      <c r="I304" s="444">
        <f>SUM(ENERO:DICIEMBRE!I304)</f>
        <v>0</v>
      </c>
      <c r="J304" s="444">
        <f>SUM(ENERO:DICIEMBRE!J304)</f>
        <v>0</v>
      </c>
      <c r="K304" s="444">
        <f>SUM(ENERO:DICIEMBRE!K304)</f>
        <v>0</v>
      </c>
      <c r="L304" s="444">
        <f>SUM(ENERO:DICIEMBRE!L304)</f>
        <v>0</v>
      </c>
      <c r="M304" s="444">
        <f>SUM(ENERO:DICIEMBRE!M304)</f>
        <v>0</v>
      </c>
      <c r="N304" s="444">
        <f>SUM(ENERO:DICIEMBRE!N304)</f>
        <v>0</v>
      </c>
      <c r="O304" s="444">
        <f>SUM(ENERO:DICIEMBRE!O304)</f>
        <v>0</v>
      </c>
      <c r="P304" s="444">
        <f>SUM(ENERO:DICIEMBRE!P304)</f>
        <v>0</v>
      </c>
      <c r="Q304" s="444">
        <f>SUM(ENERO:DICIEMBRE!Q304)</f>
        <v>0</v>
      </c>
      <c r="R304" s="444">
        <f>SUM(ENERO:DICIEMBRE!R304)</f>
        <v>0</v>
      </c>
      <c r="S304" s="444">
        <f>SUM(ENERO:DICIEMBRE!S304)</f>
        <v>0</v>
      </c>
      <c r="T304" s="444">
        <f>SUM(ENERO:DICIEMBRE!T304)</f>
        <v>0</v>
      </c>
      <c r="U304" s="444">
        <f>SUM(ENERO:DICIEMBRE!U304)</f>
        <v>0</v>
      </c>
      <c r="V304" s="444">
        <f>SUM(ENERO:DICIEMBRE!V304)</f>
        <v>0</v>
      </c>
      <c r="W304" s="444">
        <f>SUM(ENERO:DICIEMBRE!W304)</f>
        <v>0</v>
      </c>
      <c r="X304" s="444">
        <f>SUM(ENERO:DICIEMBRE!X304)</f>
        <v>0</v>
      </c>
      <c r="Y304" s="444">
        <f>SUM(ENERO:DICIEMBRE!Y304)</f>
        <v>0</v>
      </c>
      <c r="Z304" s="444">
        <f>SUM(ENERO:DICIEMBRE!Z304)</f>
        <v>0</v>
      </c>
      <c r="AA304" s="444">
        <f>SUM(ENERO:DICIEMBRE!AA304)</f>
        <v>0</v>
      </c>
      <c r="AB304" s="444">
        <f>SUM(ENERO:DICIEMBRE!AB304)</f>
        <v>0</v>
      </c>
      <c r="AC304" s="444">
        <f>SUM(ENERO:DICIEMBRE!AC304)</f>
        <v>0</v>
      </c>
      <c r="AD304" s="444">
        <f>SUM(ENERO:DICIEMBRE!AD304)</f>
        <v>0</v>
      </c>
      <c r="AE304" s="444">
        <f>SUM(ENERO:DICIEMBRE!AE304)</f>
        <v>0</v>
      </c>
      <c r="AF304" s="444">
        <f>SUM(ENERO:DICIEMBRE!AF304)</f>
        <v>0</v>
      </c>
      <c r="AG304" s="444">
        <f>SUM(ENERO:DICIEMBRE!AG304)</f>
        <v>0</v>
      </c>
      <c r="AH304" s="444">
        <f>SUM(ENERO:DICIEMBRE!AH304)</f>
        <v>0</v>
      </c>
      <c r="AI304" s="444">
        <f>SUM(ENERO:DICIEMBRE!AI304)</f>
        <v>0</v>
      </c>
      <c r="AJ304" s="444">
        <f>SUM(ENERO:DICIEMBRE!AJ304)</f>
        <v>0</v>
      </c>
      <c r="AK304" s="444">
        <f>SUM(ENERO:DICIEMBRE!AK304)</f>
        <v>0</v>
      </c>
      <c r="AL304" s="444">
        <f>SUM(ENERO:DICIEMBRE!AL304)</f>
        <v>0</v>
      </c>
      <c r="AM304" s="444">
        <f>SUM(ENERO:DICIEMBRE!AM304)</f>
        <v>0</v>
      </c>
      <c r="AN304" s="444">
        <f>SUM(ENERO:DICIEMBRE!AN304)</f>
        <v>0</v>
      </c>
      <c r="AO304" s="444">
        <f>SUM(ENERO:DICIEMBRE!AO304)</f>
        <v>0</v>
      </c>
      <c r="AP304" s="444">
        <f>SUM(ENERO:DICIEMBRE!AP304)</f>
        <v>0</v>
      </c>
    </row>
    <row r="305" spans="1:42" ht="18.75" customHeight="1" x14ac:dyDescent="0.2">
      <c r="A305" s="237" t="s">
        <v>243</v>
      </c>
      <c r="B305" s="421">
        <f t="shared" si="48"/>
        <v>0</v>
      </c>
      <c r="C305" s="324">
        <f t="shared" si="49"/>
        <v>0</v>
      </c>
      <c r="D305" s="326">
        <f>+F305+H305+J305+L305+N305+P305+R305+T305+V305+X305+Z305+AB305+AD305+AF305+AH305+AJ305+AL305+AN305+AP305</f>
        <v>0</v>
      </c>
      <c r="E305" s="444">
        <f>SUM(ENERO:DICIEMBRE!E305)</f>
        <v>0</v>
      </c>
      <c r="F305" s="444">
        <f>SUM(ENERO:DICIEMBRE!F305)</f>
        <v>0</v>
      </c>
      <c r="G305" s="444">
        <f>SUM(ENERO:DICIEMBRE!G305)</f>
        <v>0</v>
      </c>
      <c r="H305" s="444">
        <f>SUM(ENERO:DICIEMBRE!H305)</f>
        <v>0</v>
      </c>
      <c r="I305" s="444">
        <f>SUM(ENERO:DICIEMBRE!I305)</f>
        <v>0</v>
      </c>
      <c r="J305" s="444">
        <f>SUM(ENERO:DICIEMBRE!J305)</f>
        <v>0</v>
      </c>
      <c r="K305" s="444">
        <f>SUM(ENERO:DICIEMBRE!K305)</f>
        <v>0</v>
      </c>
      <c r="L305" s="444">
        <f>SUM(ENERO:DICIEMBRE!L305)</f>
        <v>0</v>
      </c>
      <c r="M305" s="444">
        <f>SUM(ENERO:DICIEMBRE!M305)</f>
        <v>0</v>
      </c>
      <c r="N305" s="444">
        <f>SUM(ENERO:DICIEMBRE!N305)</f>
        <v>0</v>
      </c>
      <c r="O305" s="444">
        <f>SUM(ENERO:DICIEMBRE!O305)</f>
        <v>0</v>
      </c>
      <c r="P305" s="444">
        <f>SUM(ENERO:DICIEMBRE!P305)</f>
        <v>0</v>
      </c>
      <c r="Q305" s="444">
        <f>SUM(ENERO:DICIEMBRE!Q305)</f>
        <v>0</v>
      </c>
      <c r="R305" s="444">
        <f>SUM(ENERO:DICIEMBRE!R305)</f>
        <v>0</v>
      </c>
      <c r="S305" s="444">
        <f>SUM(ENERO:DICIEMBRE!S305)</f>
        <v>0</v>
      </c>
      <c r="T305" s="444">
        <f>SUM(ENERO:DICIEMBRE!T305)</f>
        <v>0</v>
      </c>
      <c r="U305" s="444">
        <f>SUM(ENERO:DICIEMBRE!U305)</f>
        <v>0</v>
      </c>
      <c r="V305" s="444">
        <f>SUM(ENERO:DICIEMBRE!V305)</f>
        <v>0</v>
      </c>
      <c r="W305" s="444">
        <f>SUM(ENERO:DICIEMBRE!W305)</f>
        <v>0</v>
      </c>
      <c r="X305" s="444">
        <f>SUM(ENERO:DICIEMBRE!X305)</f>
        <v>0</v>
      </c>
      <c r="Y305" s="444">
        <f>SUM(ENERO:DICIEMBRE!Y305)</f>
        <v>0</v>
      </c>
      <c r="Z305" s="444">
        <f>SUM(ENERO:DICIEMBRE!Z305)</f>
        <v>0</v>
      </c>
      <c r="AA305" s="444">
        <f>SUM(ENERO:DICIEMBRE!AA305)</f>
        <v>0</v>
      </c>
      <c r="AB305" s="444">
        <f>SUM(ENERO:DICIEMBRE!AB305)</f>
        <v>0</v>
      </c>
      <c r="AC305" s="444">
        <f>SUM(ENERO:DICIEMBRE!AC305)</f>
        <v>0</v>
      </c>
      <c r="AD305" s="444">
        <f>SUM(ENERO:DICIEMBRE!AD305)</f>
        <v>0</v>
      </c>
      <c r="AE305" s="444">
        <f>SUM(ENERO:DICIEMBRE!AE305)</f>
        <v>0</v>
      </c>
      <c r="AF305" s="444">
        <f>SUM(ENERO:DICIEMBRE!AF305)</f>
        <v>0</v>
      </c>
      <c r="AG305" s="444">
        <f>SUM(ENERO:DICIEMBRE!AG305)</f>
        <v>0</v>
      </c>
      <c r="AH305" s="444">
        <f>SUM(ENERO:DICIEMBRE!AH305)</f>
        <v>0</v>
      </c>
      <c r="AI305" s="444">
        <f>SUM(ENERO:DICIEMBRE!AI305)</f>
        <v>0</v>
      </c>
      <c r="AJ305" s="444">
        <f>SUM(ENERO:DICIEMBRE!AJ305)</f>
        <v>0</v>
      </c>
      <c r="AK305" s="444">
        <f>SUM(ENERO:DICIEMBRE!AK305)</f>
        <v>0</v>
      </c>
      <c r="AL305" s="444">
        <f>SUM(ENERO:DICIEMBRE!AL305)</f>
        <v>0</v>
      </c>
      <c r="AM305" s="444">
        <f>SUM(ENERO:DICIEMBRE!AM305)</f>
        <v>0</v>
      </c>
      <c r="AN305" s="444">
        <f>SUM(ENERO:DICIEMBRE!AN305)</f>
        <v>0</v>
      </c>
      <c r="AO305" s="444">
        <f>SUM(ENERO:DICIEMBRE!AO305)</f>
        <v>0</v>
      </c>
      <c r="AP305" s="444">
        <f>SUM(ENERO:DICIEMBRE!AP305)</f>
        <v>0</v>
      </c>
    </row>
    <row r="306" spans="1:42" ht="18.75" customHeight="1" x14ac:dyDescent="0.2">
      <c r="A306" s="237" t="s">
        <v>244</v>
      </c>
      <c r="B306" s="421">
        <f t="shared" si="48"/>
        <v>1</v>
      </c>
      <c r="C306" s="324">
        <f t="shared" si="49"/>
        <v>1</v>
      </c>
      <c r="D306" s="326">
        <f t="shared" si="49"/>
        <v>0</v>
      </c>
      <c r="E306" s="444">
        <f>SUM(ENERO:DICIEMBRE!E306)</f>
        <v>0</v>
      </c>
      <c r="F306" s="444">
        <f>SUM(ENERO:DICIEMBRE!F306)</f>
        <v>0</v>
      </c>
      <c r="G306" s="444">
        <f>SUM(ENERO:DICIEMBRE!G306)</f>
        <v>0</v>
      </c>
      <c r="H306" s="444">
        <f>SUM(ENERO:DICIEMBRE!H306)</f>
        <v>0</v>
      </c>
      <c r="I306" s="444">
        <f>SUM(ENERO:DICIEMBRE!I306)</f>
        <v>0</v>
      </c>
      <c r="J306" s="444">
        <f>SUM(ENERO:DICIEMBRE!J306)</f>
        <v>0</v>
      </c>
      <c r="K306" s="444">
        <f>SUM(ENERO:DICIEMBRE!K306)</f>
        <v>0</v>
      </c>
      <c r="L306" s="444">
        <f>SUM(ENERO:DICIEMBRE!L306)</f>
        <v>0</v>
      </c>
      <c r="M306" s="444">
        <f>SUM(ENERO:DICIEMBRE!M306)</f>
        <v>0</v>
      </c>
      <c r="N306" s="444">
        <f>SUM(ENERO:DICIEMBRE!N306)</f>
        <v>0</v>
      </c>
      <c r="O306" s="444">
        <f>SUM(ENERO:DICIEMBRE!O306)</f>
        <v>0</v>
      </c>
      <c r="P306" s="444">
        <f>SUM(ENERO:DICIEMBRE!P306)</f>
        <v>0</v>
      </c>
      <c r="Q306" s="444">
        <f>SUM(ENERO:DICIEMBRE!Q306)</f>
        <v>0</v>
      </c>
      <c r="R306" s="444">
        <f>SUM(ENERO:DICIEMBRE!R306)</f>
        <v>0</v>
      </c>
      <c r="S306" s="444">
        <f>SUM(ENERO:DICIEMBRE!S306)</f>
        <v>0</v>
      </c>
      <c r="T306" s="444">
        <f>SUM(ENERO:DICIEMBRE!T306)</f>
        <v>0</v>
      </c>
      <c r="U306" s="444">
        <f>SUM(ENERO:DICIEMBRE!U306)</f>
        <v>0</v>
      </c>
      <c r="V306" s="444">
        <f>SUM(ENERO:DICIEMBRE!V306)</f>
        <v>0</v>
      </c>
      <c r="W306" s="444">
        <f>SUM(ENERO:DICIEMBRE!W306)</f>
        <v>0</v>
      </c>
      <c r="X306" s="444">
        <f>SUM(ENERO:DICIEMBRE!X306)</f>
        <v>0</v>
      </c>
      <c r="Y306" s="444">
        <f>SUM(ENERO:DICIEMBRE!Y306)</f>
        <v>0</v>
      </c>
      <c r="Z306" s="444">
        <f>SUM(ENERO:DICIEMBRE!Z306)</f>
        <v>0</v>
      </c>
      <c r="AA306" s="444">
        <f>SUM(ENERO:DICIEMBRE!AA306)</f>
        <v>0</v>
      </c>
      <c r="AB306" s="444">
        <f>SUM(ENERO:DICIEMBRE!AB306)</f>
        <v>0</v>
      </c>
      <c r="AC306" s="444">
        <f>SUM(ENERO:DICIEMBRE!AC306)</f>
        <v>0</v>
      </c>
      <c r="AD306" s="444">
        <f>SUM(ENERO:DICIEMBRE!AD306)</f>
        <v>0</v>
      </c>
      <c r="AE306" s="444">
        <f>SUM(ENERO:DICIEMBRE!AE306)</f>
        <v>0</v>
      </c>
      <c r="AF306" s="444">
        <f>SUM(ENERO:DICIEMBRE!AF306)</f>
        <v>0</v>
      </c>
      <c r="AG306" s="444">
        <f>SUM(ENERO:DICIEMBRE!AG306)</f>
        <v>1</v>
      </c>
      <c r="AH306" s="444">
        <f>SUM(ENERO:DICIEMBRE!AH306)</f>
        <v>0</v>
      </c>
      <c r="AI306" s="444">
        <f>SUM(ENERO:DICIEMBRE!AI306)</f>
        <v>0</v>
      </c>
      <c r="AJ306" s="444">
        <f>SUM(ENERO:DICIEMBRE!AJ306)</f>
        <v>0</v>
      </c>
      <c r="AK306" s="444">
        <f>SUM(ENERO:DICIEMBRE!AK306)</f>
        <v>0</v>
      </c>
      <c r="AL306" s="444">
        <f>SUM(ENERO:DICIEMBRE!AL306)</f>
        <v>0</v>
      </c>
      <c r="AM306" s="444">
        <f>SUM(ENERO:DICIEMBRE!AM306)</f>
        <v>0</v>
      </c>
      <c r="AN306" s="444">
        <f>SUM(ENERO:DICIEMBRE!AN306)</f>
        <v>0</v>
      </c>
      <c r="AO306" s="444">
        <f>SUM(ENERO:DICIEMBRE!AO306)</f>
        <v>0</v>
      </c>
      <c r="AP306" s="444">
        <f>SUM(ENERO:DICIEMBRE!AP306)</f>
        <v>0</v>
      </c>
    </row>
    <row r="307" spans="1:42" ht="18.75" customHeight="1" x14ac:dyDescent="0.2">
      <c r="A307" s="237" t="s">
        <v>245</v>
      </c>
      <c r="B307" s="421">
        <f t="shared" si="48"/>
        <v>1</v>
      </c>
      <c r="C307" s="324">
        <f t="shared" si="49"/>
        <v>0</v>
      </c>
      <c r="D307" s="326">
        <f t="shared" si="49"/>
        <v>1</v>
      </c>
      <c r="E307" s="444">
        <f>SUM(ENERO:DICIEMBRE!E307)</f>
        <v>0</v>
      </c>
      <c r="F307" s="444">
        <f>SUM(ENERO:DICIEMBRE!F307)</f>
        <v>0</v>
      </c>
      <c r="G307" s="444">
        <f>SUM(ENERO:DICIEMBRE!G307)</f>
        <v>0</v>
      </c>
      <c r="H307" s="444">
        <f>SUM(ENERO:DICIEMBRE!H307)</f>
        <v>0</v>
      </c>
      <c r="I307" s="444">
        <f>SUM(ENERO:DICIEMBRE!I307)</f>
        <v>0</v>
      </c>
      <c r="J307" s="444">
        <f>SUM(ENERO:DICIEMBRE!J307)</f>
        <v>0</v>
      </c>
      <c r="K307" s="444">
        <f>SUM(ENERO:DICIEMBRE!K307)</f>
        <v>0</v>
      </c>
      <c r="L307" s="444">
        <f>SUM(ENERO:DICIEMBRE!L307)</f>
        <v>0</v>
      </c>
      <c r="M307" s="444">
        <f>SUM(ENERO:DICIEMBRE!M307)</f>
        <v>0</v>
      </c>
      <c r="N307" s="444">
        <f>SUM(ENERO:DICIEMBRE!N307)</f>
        <v>0</v>
      </c>
      <c r="O307" s="444">
        <f>SUM(ENERO:DICIEMBRE!O307)</f>
        <v>0</v>
      </c>
      <c r="P307" s="444">
        <f>SUM(ENERO:DICIEMBRE!P307)</f>
        <v>0</v>
      </c>
      <c r="Q307" s="444">
        <f>SUM(ENERO:DICIEMBRE!Q307)</f>
        <v>0</v>
      </c>
      <c r="R307" s="444">
        <f>SUM(ENERO:DICIEMBRE!R307)</f>
        <v>0</v>
      </c>
      <c r="S307" s="444">
        <f>SUM(ENERO:DICIEMBRE!S307)</f>
        <v>0</v>
      </c>
      <c r="T307" s="444">
        <f>SUM(ENERO:DICIEMBRE!T307)</f>
        <v>0</v>
      </c>
      <c r="U307" s="444">
        <f>SUM(ENERO:DICIEMBRE!U307)</f>
        <v>0</v>
      </c>
      <c r="V307" s="444">
        <f>SUM(ENERO:DICIEMBRE!V307)</f>
        <v>0</v>
      </c>
      <c r="W307" s="444">
        <f>SUM(ENERO:DICIEMBRE!W307)</f>
        <v>0</v>
      </c>
      <c r="X307" s="444">
        <f>SUM(ENERO:DICIEMBRE!X307)</f>
        <v>0</v>
      </c>
      <c r="Y307" s="444">
        <f>SUM(ENERO:DICIEMBRE!Y307)</f>
        <v>0</v>
      </c>
      <c r="Z307" s="444">
        <f>SUM(ENERO:DICIEMBRE!Z307)</f>
        <v>0</v>
      </c>
      <c r="AA307" s="444">
        <f>SUM(ENERO:DICIEMBRE!AA307)</f>
        <v>0</v>
      </c>
      <c r="AB307" s="444">
        <f>SUM(ENERO:DICIEMBRE!AB307)</f>
        <v>0</v>
      </c>
      <c r="AC307" s="444">
        <f>SUM(ENERO:DICIEMBRE!AC307)</f>
        <v>0</v>
      </c>
      <c r="AD307" s="444">
        <f>SUM(ENERO:DICIEMBRE!AD307)</f>
        <v>0</v>
      </c>
      <c r="AE307" s="444">
        <f>SUM(ENERO:DICIEMBRE!AE307)</f>
        <v>0</v>
      </c>
      <c r="AF307" s="444">
        <f>SUM(ENERO:DICIEMBRE!AF307)</f>
        <v>0</v>
      </c>
      <c r="AG307" s="444">
        <f>SUM(ENERO:DICIEMBRE!AG307)</f>
        <v>0</v>
      </c>
      <c r="AH307" s="444">
        <f>SUM(ENERO:DICIEMBRE!AH307)</f>
        <v>0</v>
      </c>
      <c r="AI307" s="444">
        <f>SUM(ENERO:DICIEMBRE!AI307)</f>
        <v>0</v>
      </c>
      <c r="AJ307" s="444">
        <f>SUM(ENERO:DICIEMBRE!AJ307)</f>
        <v>0</v>
      </c>
      <c r="AK307" s="444">
        <f>SUM(ENERO:DICIEMBRE!AK307)</f>
        <v>0</v>
      </c>
      <c r="AL307" s="444">
        <f>SUM(ENERO:DICIEMBRE!AL307)</f>
        <v>0</v>
      </c>
      <c r="AM307" s="444">
        <f>SUM(ENERO:DICIEMBRE!AM307)</f>
        <v>0</v>
      </c>
      <c r="AN307" s="444">
        <f>SUM(ENERO:DICIEMBRE!AN307)</f>
        <v>1</v>
      </c>
      <c r="AO307" s="444">
        <f>SUM(ENERO:DICIEMBRE!AO307)</f>
        <v>0</v>
      </c>
      <c r="AP307" s="444">
        <f>SUM(ENERO:DICIEMBRE!AP307)</f>
        <v>0</v>
      </c>
    </row>
    <row r="308" spans="1:42" ht="18.75" customHeight="1" x14ac:dyDescent="0.2">
      <c r="A308" s="236" t="s">
        <v>66</v>
      </c>
      <c r="B308" s="419">
        <f t="shared" si="48"/>
        <v>7</v>
      </c>
      <c r="C308" s="320">
        <f t="shared" si="49"/>
        <v>6</v>
      </c>
      <c r="D308" s="322">
        <f t="shared" si="49"/>
        <v>1</v>
      </c>
      <c r="E308" s="444">
        <f>SUM(ENERO:DICIEMBRE!E308)</f>
        <v>0</v>
      </c>
      <c r="F308" s="444">
        <f>SUM(ENERO:DICIEMBRE!F308)</f>
        <v>0</v>
      </c>
      <c r="G308" s="444">
        <f>SUM(ENERO:DICIEMBRE!G308)</f>
        <v>0</v>
      </c>
      <c r="H308" s="444">
        <f>SUM(ENERO:DICIEMBRE!H308)</f>
        <v>0</v>
      </c>
      <c r="I308" s="444">
        <f>SUM(ENERO:DICIEMBRE!I308)</f>
        <v>0</v>
      </c>
      <c r="J308" s="444">
        <f>SUM(ENERO:DICIEMBRE!J308)</f>
        <v>0</v>
      </c>
      <c r="K308" s="444">
        <f>SUM(ENERO:DICIEMBRE!K308)</f>
        <v>0</v>
      </c>
      <c r="L308" s="444">
        <f>SUM(ENERO:DICIEMBRE!L308)</f>
        <v>0</v>
      </c>
      <c r="M308" s="444">
        <f>SUM(ENERO:DICIEMBRE!M308)</f>
        <v>0</v>
      </c>
      <c r="N308" s="444">
        <f>SUM(ENERO:DICIEMBRE!N308)</f>
        <v>0</v>
      </c>
      <c r="O308" s="444">
        <f>SUM(ENERO:DICIEMBRE!O308)</f>
        <v>0</v>
      </c>
      <c r="P308" s="444">
        <f>SUM(ENERO:DICIEMBRE!P308)</f>
        <v>0</v>
      </c>
      <c r="Q308" s="444">
        <f>SUM(ENERO:DICIEMBRE!Q308)</f>
        <v>0</v>
      </c>
      <c r="R308" s="444">
        <f>SUM(ENERO:DICIEMBRE!R308)</f>
        <v>0</v>
      </c>
      <c r="S308" s="444">
        <f>SUM(ENERO:DICIEMBRE!S308)</f>
        <v>0</v>
      </c>
      <c r="T308" s="444">
        <f>SUM(ENERO:DICIEMBRE!T308)</f>
        <v>0</v>
      </c>
      <c r="U308" s="444">
        <f>SUM(ENERO:DICIEMBRE!U308)</f>
        <v>0</v>
      </c>
      <c r="V308" s="444">
        <f>SUM(ENERO:DICIEMBRE!V308)</f>
        <v>0</v>
      </c>
      <c r="W308" s="444">
        <f>SUM(ENERO:DICIEMBRE!W308)</f>
        <v>0</v>
      </c>
      <c r="X308" s="444">
        <f>SUM(ENERO:DICIEMBRE!X308)</f>
        <v>0</v>
      </c>
      <c r="Y308" s="444">
        <f>SUM(ENERO:DICIEMBRE!Y308)</f>
        <v>0</v>
      </c>
      <c r="Z308" s="444">
        <f>SUM(ENERO:DICIEMBRE!Z308)</f>
        <v>0</v>
      </c>
      <c r="AA308" s="444">
        <f>SUM(ENERO:DICIEMBRE!AA308)</f>
        <v>1</v>
      </c>
      <c r="AB308" s="444">
        <f>SUM(ENERO:DICIEMBRE!AB308)</f>
        <v>1</v>
      </c>
      <c r="AC308" s="444">
        <f>SUM(ENERO:DICIEMBRE!AC308)</f>
        <v>1</v>
      </c>
      <c r="AD308" s="444">
        <f>SUM(ENERO:DICIEMBRE!AD308)</f>
        <v>0</v>
      </c>
      <c r="AE308" s="444">
        <f>SUM(ENERO:DICIEMBRE!AE308)</f>
        <v>0</v>
      </c>
      <c r="AF308" s="444">
        <f>SUM(ENERO:DICIEMBRE!AF308)</f>
        <v>0</v>
      </c>
      <c r="AG308" s="444">
        <f>SUM(ENERO:DICIEMBRE!AG308)</f>
        <v>1</v>
      </c>
      <c r="AH308" s="444">
        <f>SUM(ENERO:DICIEMBRE!AH308)</f>
        <v>0</v>
      </c>
      <c r="AI308" s="444">
        <f>SUM(ENERO:DICIEMBRE!AI308)</f>
        <v>0</v>
      </c>
      <c r="AJ308" s="444">
        <f>SUM(ENERO:DICIEMBRE!AJ308)</f>
        <v>0</v>
      </c>
      <c r="AK308" s="444">
        <f>SUM(ENERO:DICIEMBRE!AK308)</f>
        <v>2</v>
      </c>
      <c r="AL308" s="444">
        <f>SUM(ENERO:DICIEMBRE!AL308)</f>
        <v>0</v>
      </c>
      <c r="AM308" s="444">
        <f>SUM(ENERO:DICIEMBRE!AM308)</f>
        <v>1</v>
      </c>
      <c r="AN308" s="444">
        <f>SUM(ENERO:DICIEMBRE!AN308)</f>
        <v>0</v>
      </c>
      <c r="AO308" s="444">
        <f>SUM(ENERO:DICIEMBRE!AO308)</f>
        <v>0</v>
      </c>
      <c r="AP308" s="444">
        <f>SUM(ENERO:DICIEMBRE!AP308)</f>
        <v>0</v>
      </c>
    </row>
    <row r="309" spans="1:42" ht="18.75" customHeight="1" x14ac:dyDescent="0.2">
      <c r="A309" s="237" t="s">
        <v>67</v>
      </c>
      <c r="B309" s="421">
        <f t="shared" si="48"/>
        <v>22</v>
      </c>
      <c r="C309" s="324">
        <f t="shared" si="49"/>
        <v>10</v>
      </c>
      <c r="D309" s="326">
        <f t="shared" si="49"/>
        <v>12</v>
      </c>
      <c r="E309" s="444">
        <f>SUM(ENERO:DICIEMBRE!E309)</f>
        <v>0</v>
      </c>
      <c r="F309" s="444">
        <f>SUM(ENERO:DICIEMBRE!F309)</f>
        <v>0</v>
      </c>
      <c r="G309" s="444">
        <f>SUM(ENERO:DICIEMBRE!G309)</f>
        <v>0</v>
      </c>
      <c r="H309" s="444">
        <f>SUM(ENERO:DICIEMBRE!H309)</f>
        <v>0</v>
      </c>
      <c r="I309" s="444">
        <f>SUM(ENERO:DICIEMBRE!I309)</f>
        <v>0</v>
      </c>
      <c r="J309" s="444">
        <f>SUM(ENERO:DICIEMBRE!J309)</f>
        <v>0</v>
      </c>
      <c r="K309" s="444">
        <f>SUM(ENERO:DICIEMBRE!K309)</f>
        <v>0</v>
      </c>
      <c r="L309" s="444">
        <f>SUM(ENERO:DICIEMBRE!L309)</f>
        <v>0</v>
      </c>
      <c r="M309" s="444">
        <f>SUM(ENERO:DICIEMBRE!M309)</f>
        <v>0</v>
      </c>
      <c r="N309" s="444">
        <f>SUM(ENERO:DICIEMBRE!N309)</f>
        <v>0</v>
      </c>
      <c r="O309" s="444">
        <f>SUM(ENERO:DICIEMBRE!O309)</f>
        <v>0</v>
      </c>
      <c r="P309" s="444">
        <f>SUM(ENERO:DICIEMBRE!P309)</f>
        <v>0</v>
      </c>
      <c r="Q309" s="444">
        <f>SUM(ENERO:DICIEMBRE!Q309)</f>
        <v>0</v>
      </c>
      <c r="R309" s="444">
        <f>SUM(ENERO:DICIEMBRE!R309)</f>
        <v>0</v>
      </c>
      <c r="S309" s="444">
        <f>SUM(ENERO:DICIEMBRE!S309)</f>
        <v>0</v>
      </c>
      <c r="T309" s="444">
        <f>SUM(ENERO:DICIEMBRE!T309)</f>
        <v>0</v>
      </c>
      <c r="U309" s="444">
        <f>SUM(ENERO:DICIEMBRE!U309)</f>
        <v>0</v>
      </c>
      <c r="V309" s="444">
        <f>SUM(ENERO:DICIEMBRE!V309)</f>
        <v>0</v>
      </c>
      <c r="W309" s="444">
        <f>SUM(ENERO:DICIEMBRE!W309)</f>
        <v>0</v>
      </c>
      <c r="X309" s="444">
        <f>SUM(ENERO:DICIEMBRE!X309)</f>
        <v>0</v>
      </c>
      <c r="Y309" s="444">
        <f>SUM(ENERO:DICIEMBRE!Y309)</f>
        <v>0</v>
      </c>
      <c r="Z309" s="444">
        <f>SUM(ENERO:DICIEMBRE!Z309)</f>
        <v>0</v>
      </c>
      <c r="AA309" s="444">
        <f>SUM(ENERO:DICIEMBRE!AA309)</f>
        <v>1</v>
      </c>
      <c r="AB309" s="444">
        <f>SUM(ENERO:DICIEMBRE!AB309)</f>
        <v>1</v>
      </c>
      <c r="AC309" s="444">
        <f>SUM(ENERO:DICIEMBRE!AC309)</f>
        <v>1</v>
      </c>
      <c r="AD309" s="444">
        <f>SUM(ENERO:DICIEMBRE!AD309)</f>
        <v>0</v>
      </c>
      <c r="AE309" s="444">
        <f>SUM(ENERO:DICIEMBRE!AE309)</f>
        <v>0</v>
      </c>
      <c r="AF309" s="444">
        <f>SUM(ENERO:DICIEMBRE!AF309)</f>
        <v>1</v>
      </c>
      <c r="AG309" s="444">
        <f>SUM(ENERO:DICIEMBRE!AG309)</f>
        <v>1</v>
      </c>
      <c r="AH309" s="444">
        <f>SUM(ENERO:DICIEMBRE!AH309)</f>
        <v>1</v>
      </c>
      <c r="AI309" s="444">
        <f>SUM(ENERO:DICIEMBRE!AI309)</f>
        <v>0</v>
      </c>
      <c r="AJ309" s="444">
        <f>SUM(ENERO:DICIEMBRE!AJ309)</f>
        <v>2</v>
      </c>
      <c r="AK309" s="444">
        <f>SUM(ENERO:DICIEMBRE!AK309)</f>
        <v>3</v>
      </c>
      <c r="AL309" s="444">
        <f>SUM(ENERO:DICIEMBRE!AL309)</f>
        <v>2</v>
      </c>
      <c r="AM309" s="444">
        <f>SUM(ENERO:DICIEMBRE!AM309)</f>
        <v>0</v>
      </c>
      <c r="AN309" s="444">
        <f>SUM(ENERO:DICIEMBRE!AN309)</f>
        <v>2</v>
      </c>
      <c r="AO309" s="444">
        <f>SUM(ENERO:DICIEMBRE!AO309)</f>
        <v>4</v>
      </c>
      <c r="AP309" s="444">
        <f>SUM(ENERO:DICIEMBRE!AP309)</f>
        <v>3</v>
      </c>
    </row>
    <row r="310" spans="1:42" ht="18.75" customHeight="1" x14ac:dyDescent="0.2">
      <c r="A310" s="237" t="s">
        <v>246</v>
      </c>
      <c r="B310" s="421">
        <f t="shared" si="48"/>
        <v>9</v>
      </c>
      <c r="C310" s="324">
        <f t="shared" si="49"/>
        <v>3</v>
      </c>
      <c r="D310" s="326">
        <f t="shared" si="49"/>
        <v>6</v>
      </c>
      <c r="E310" s="444">
        <f>SUM(ENERO:DICIEMBRE!E310)</f>
        <v>0</v>
      </c>
      <c r="F310" s="444">
        <f>SUM(ENERO:DICIEMBRE!F310)</f>
        <v>0</v>
      </c>
      <c r="G310" s="444">
        <f>SUM(ENERO:DICIEMBRE!G310)</f>
        <v>0</v>
      </c>
      <c r="H310" s="444">
        <f>SUM(ENERO:DICIEMBRE!H310)</f>
        <v>0</v>
      </c>
      <c r="I310" s="444">
        <f>SUM(ENERO:DICIEMBRE!I310)</f>
        <v>0</v>
      </c>
      <c r="J310" s="444">
        <f>SUM(ENERO:DICIEMBRE!J310)</f>
        <v>0</v>
      </c>
      <c r="K310" s="444">
        <f>SUM(ENERO:DICIEMBRE!K310)</f>
        <v>0</v>
      </c>
      <c r="L310" s="444">
        <f>SUM(ENERO:DICIEMBRE!L310)</f>
        <v>0</v>
      </c>
      <c r="M310" s="444">
        <f>SUM(ENERO:DICIEMBRE!M310)</f>
        <v>0</v>
      </c>
      <c r="N310" s="444">
        <f>SUM(ENERO:DICIEMBRE!N310)</f>
        <v>0</v>
      </c>
      <c r="O310" s="444">
        <f>SUM(ENERO:DICIEMBRE!O310)</f>
        <v>0</v>
      </c>
      <c r="P310" s="444">
        <f>SUM(ENERO:DICIEMBRE!P310)</f>
        <v>0</v>
      </c>
      <c r="Q310" s="444">
        <f>SUM(ENERO:DICIEMBRE!Q310)</f>
        <v>0</v>
      </c>
      <c r="R310" s="444">
        <f>SUM(ENERO:DICIEMBRE!R310)</f>
        <v>0</v>
      </c>
      <c r="S310" s="444">
        <f>SUM(ENERO:DICIEMBRE!S310)</f>
        <v>0</v>
      </c>
      <c r="T310" s="444">
        <f>SUM(ENERO:DICIEMBRE!T310)</f>
        <v>0</v>
      </c>
      <c r="U310" s="444">
        <f>SUM(ENERO:DICIEMBRE!U310)</f>
        <v>0</v>
      </c>
      <c r="V310" s="444">
        <f>SUM(ENERO:DICIEMBRE!V310)</f>
        <v>0</v>
      </c>
      <c r="W310" s="444">
        <f>SUM(ENERO:DICIEMBRE!W310)</f>
        <v>0</v>
      </c>
      <c r="X310" s="444">
        <f>SUM(ENERO:DICIEMBRE!X310)</f>
        <v>0</v>
      </c>
      <c r="Y310" s="444">
        <f>SUM(ENERO:DICIEMBRE!Y310)</f>
        <v>0</v>
      </c>
      <c r="Z310" s="444">
        <f>SUM(ENERO:DICIEMBRE!Z310)</f>
        <v>0</v>
      </c>
      <c r="AA310" s="444">
        <f>SUM(ENERO:DICIEMBRE!AA310)</f>
        <v>0</v>
      </c>
      <c r="AB310" s="444">
        <f>SUM(ENERO:DICIEMBRE!AB310)</f>
        <v>0</v>
      </c>
      <c r="AC310" s="444">
        <f>SUM(ENERO:DICIEMBRE!AC310)</f>
        <v>0</v>
      </c>
      <c r="AD310" s="444">
        <f>SUM(ENERO:DICIEMBRE!AD310)</f>
        <v>0</v>
      </c>
      <c r="AE310" s="444">
        <f>SUM(ENERO:DICIEMBRE!AE310)</f>
        <v>0</v>
      </c>
      <c r="AF310" s="444">
        <f>SUM(ENERO:DICIEMBRE!AF310)</f>
        <v>1</v>
      </c>
      <c r="AG310" s="444">
        <f>SUM(ENERO:DICIEMBRE!AG310)</f>
        <v>0</v>
      </c>
      <c r="AH310" s="444">
        <f>SUM(ENERO:DICIEMBRE!AH310)</f>
        <v>1</v>
      </c>
      <c r="AI310" s="444">
        <f>SUM(ENERO:DICIEMBRE!AI310)</f>
        <v>0</v>
      </c>
      <c r="AJ310" s="444">
        <f>SUM(ENERO:DICIEMBRE!AJ310)</f>
        <v>0</v>
      </c>
      <c r="AK310" s="444">
        <f>SUM(ENERO:DICIEMBRE!AK310)</f>
        <v>2</v>
      </c>
      <c r="AL310" s="444">
        <f>SUM(ENERO:DICIEMBRE!AL310)</f>
        <v>1</v>
      </c>
      <c r="AM310" s="444">
        <f>SUM(ENERO:DICIEMBRE!AM310)</f>
        <v>0</v>
      </c>
      <c r="AN310" s="444">
        <f>SUM(ENERO:DICIEMBRE!AN310)</f>
        <v>0</v>
      </c>
      <c r="AO310" s="444">
        <f>SUM(ENERO:DICIEMBRE!AO310)</f>
        <v>1</v>
      </c>
      <c r="AP310" s="444">
        <f>SUM(ENERO:DICIEMBRE!AP310)</f>
        <v>3</v>
      </c>
    </row>
    <row r="311" spans="1:42" ht="18.75" customHeight="1" x14ac:dyDescent="0.2">
      <c r="A311" s="237" t="s">
        <v>73</v>
      </c>
      <c r="B311" s="421">
        <f t="shared" si="48"/>
        <v>4</v>
      </c>
      <c r="C311" s="324">
        <f t="shared" si="49"/>
        <v>2</v>
      </c>
      <c r="D311" s="326">
        <f t="shared" si="49"/>
        <v>2</v>
      </c>
      <c r="E311" s="444">
        <f>SUM(ENERO:DICIEMBRE!E311)</f>
        <v>0</v>
      </c>
      <c r="F311" s="444">
        <f>SUM(ENERO:DICIEMBRE!F311)</f>
        <v>0</v>
      </c>
      <c r="G311" s="444">
        <f>SUM(ENERO:DICIEMBRE!G311)</f>
        <v>0</v>
      </c>
      <c r="H311" s="444">
        <f>SUM(ENERO:DICIEMBRE!H311)</f>
        <v>0</v>
      </c>
      <c r="I311" s="444">
        <f>SUM(ENERO:DICIEMBRE!I311)</f>
        <v>0</v>
      </c>
      <c r="J311" s="444">
        <f>SUM(ENERO:DICIEMBRE!J311)</f>
        <v>0</v>
      </c>
      <c r="K311" s="444">
        <f>SUM(ENERO:DICIEMBRE!K311)</f>
        <v>0</v>
      </c>
      <c r="L311" s="444">
        <f>SUM(ENERO:DICIEMBRE!L311)</f>
        <v>0</v>
      </c>
      <c r="M311" s="444">
        <f>SUM(ENERO:DICIEMBRE!M311)</f>
        <v>0</v>
      </c>
      <c r="N311" s="444">
        <f>SUM(ENERO:DICIEMBRE!N311)</f>
        <v>0</v>
      </c>
      <c r="O311" s="444">
        <f>SUM(ENERO:DICIEMBRE!O311)</f>
        <v>0</v>
      </c>
      <c r="P311" s="444">
        <f>SUM(ENERO:DICIEMBRE!P311)</f>
        <v>0</v>
      </c>
      <c r="Q311" s="444">
        <f>SUM(ENERO:DICIEMBRE!Q311)</f>
        <v>0</v>
      </c>
      <c r="R311" s="444">
        <f>SUM(ENERO:DICIEMBRE!R311)</f>
        <v>0</v>
      </c>
      <c r="S311" s="444">
        <f>SUM(ENERO:DICIEMBRE!S311)</f>
        <v>0</v>
      </c>
      <c r="T311" s="444">
        <f>SUM(ENERO:DICIEMBRE!T311)</f>
        <v>0</v>
      </c>
      <c r="U311" s="444">
        <f>SUM(ENERO:DICIEMBRE!U311)</f>
        <v>0</v>
      </c>
      <c r="V311" s="444">
        <f>SUM(ENERO:DICIEMBRE!V311)</f>
        <v>0</v>
      </c>
      <c r="W311" s="444">
        <f>SUM(ENERO:DICIEMBRE!W311)</f>
        <v>0</v>
      </c>
      <c r="X311" s="444">
        <f>SUM(ENERO:DICIEMBRE!X311)</f>
        <v>0</v>
      </c>
      <c r="Y311" s="444">
        <f>SUM(ENERO:DICIEMBRE!Y311)</f>
        <v>0</v>
      </c>
      <c r="Z311" s="444">
        <f>SUM(ENERO:DICIEMBRE!Z311)</f>
        <v>0</v>
      </c>
      <c r="AA311" s="444">
        <f>SUM(ENERO:DICIEMBRE!AA311)</f>
        <v>0</v>
      </c>
      <c r="AB311" s="444">
        <f>SUM(ENERO:DICIEMBRE!AB311)</f>
        <v>0</v>
      </c>
      <c r="AC311" s="444">
        <f>SUM(ENERO:DICIEMBRE!AC311)</f>
        <v>0</v>
      </c>
      <c r="AD311" s="444">
        <f>SUM(ENERO:DICIEMBRE!AD311)</f>
        <v>1</v>
      </c>
      <c r="AE311" s="444">
        <f>SUM(ENERO:DICIEMBRE!AE311)</f>
        <v>0</v>
      </c>
      <c r="AF311" s="444">
        <f>SUM(ENERO:DICIEMBRE!AF311)</f>
        <v>0</v>
      </c>
      <c r="AG311" s="444">
        <f>SUM(ENERO:DICIEMBRE!AG311)</f>
        <v>0</v>
      </c>
      <c r="AH311" s="444">
        <f>SUM(ENERO:DICIEMBRE!AH311)</f>
        <v>0</v>
      </c>
      <c r="AI311" s="444">
        <f>SUM(ENERO:DICIEMBRE!AI311)</f>
        <v>1</v>
      </c>
      <c r="AJ311" s="444">
        <f>SUM(ENERO:DICIEMBRE!AJ311)</f>
        <v>0</v>
      </c>
      <c r="AK311" s="444">
        <f>SUM(ENERO:DICIEMBRE!AK311)</f>
        <v>1</v>
      </c>
      <c r="AL311" s="444">
        <f>SUM(ENERO:DICIEMBRE!AL311)</f>
        <v>1</v>
      </c>
      <c r="AM311" s="444">
        <f>SUM(ENERO:DICIEMBRE!AM311)</f>
        <v>0</v>
      </c>
      <c r="AN311" s="444">
        <f>SUM(ENERO:DICIEMBRE!AN311)</f>
        <v>0</v>
      </c>
      <c r="AO311" s="444">
        <f>SUM(ENERO:DICIEMBRE!AO311)</f>
        <v>0</v>
      </c>
      <c r="AP311" s="444">
        <f>SUM(ENERO:DICIEMBRE!AP311)</f>
        <v>0</v>
      </c>
    </row>
    <row r="312" spans="1:42" ht="18.75" customHeight="1" x14ac:dyDescent="0.2">
      <c r="A312" s="237" t="s">
        <v>59</v>
      </c>
      <c r="B312" s="421">
        <f t="shared" si="48"/>
        <v>11</v>
      </c>
      <c r="C312" s="324">
        <f t="shared" si="49"/>
        <v>9</v>
      </c>
      <c r="D312" s="326">
        <f t="shared" si="49"/>
        <v>2</v>
      </c>
      <c r="E312" s="444">
        <f>SUM(ENERO:DICIEMBRE!E312)</f>
        <v>0</v>
      </c>
      <c r="F312" s="444">
        <f>SUM(ENERO:DICIEMBRE!F312)</f>
        <v>0</v>
      </c>
      <c r="G312" s="444">
        <f>SUM(ENERO:DICIEMBRE!G312)</f>
        <v>0</v>
      </c>
      <c r="H312" s="444">
        <f>SUM(ENERO:DICIEMBRE!H312)</f>
        <v>0</v>
      </c>
      <c r="I312" s="444">
        <f>SUM(ENERO:DICIEMBRE!I312)</f>
        <v>0</v>
      </c>
      <c r="J312" s="444">
        <f>SUM(ENERO:DICIEMBRE!J312)</f>
        <v>0</v>
      </c>
      <c r="K312" s="444">
        <f>SUM(ENERO:DICIEMBRE!K312)</f>
        <v>0</v>
      </c>
      <c r="L312" s="444">
        <f>SUM(ENERO:DICIEMBRE!L312)</f>
        <v>0</v>
      </c>
      <c r="M312" s="444">
        <f>SUM(ENERO:DICIEMBRE!M312)</f>
        <v>0</v>
      </c>
      <c r="N312" s="444">
        <f>SUM(ENERO:DICIEMBRE!N312)</f>
        <v>0</v>
      </c>
      <c r="O312" s="444">
        <f>SUM(ENERO:DICIEMBRE!O312)</f>
        <v>0</v>
      </c>
      <c r="P312" s="444">
        <f>SUM(ENERO:DICIEMBRE!P312)</f>
        <v>0</v>
      </c>
      <c r="Q312" s="444">
        <f>SUM(ENERO:DICIEMBRE!Q312)</f>
        <v>0</v>
      </c>
      <c r="R312" s="444">
        <f>SUM(ENERO:DICIEMBRE!R312)</f>
        <v>0</v>
      </c>
      <c r="S312" s="444">
        <f>SUM(ENERO:DICIEMBRE!S312)</f>
        <v>0</v>
      </c>
      <c r="T312" s="444">
        <f>SUM(ENERO:DICIEMBRE!T312)</f>
        <v>0</v>
      </c>
      <c r="U312" s="444">
        <f>SUM(ENERO:DICIEMBRE!U312)</f>
        <v>0</v>
      </c>
      <c r="V312" s="444">
        <f>SUM(ENERO:DICIEMBRE!V312)</f>
        <v>0</v>
      </c>
      <c r="W312" s="444">
        <f>SUM(ENERO:DICIEMBRE!W312)</f>
        <v>0</v>
      </c>
      <c r="X312" s="444">
        <f>SUM(ENERO:DICIEMBRE!X312)</f>
        <v>0</v>
      </c>
      <c r="Y312" s="444">
        <f>SUM(ENERO:DICIEMBRE!Y312)</f>
        <v>0</v>
      </c>
      <c r="Z312" s="444">
        <f>SUM(ENERO:DICIEMBRE!Z312)</f>
        <v>0</v>
      </c>
      <c r="AA312" s="444">
        <f>SUM(ENERO:DICIEMBRE!AA312)</f>
        <v>1</v>
      </c>
      <c r="AB312" s="444">
        <f>SUM(ENERO:DICIEMBRE!AB312)</f>
        <v>1</v>
      </c>
      <c r="AC312" s="444">
        <f>SUM(ENERO:DICIEMBRE!AC312)</f>
        <v>2</v>
      </c>
      <c r="AD312" s="444">
        <f>SUM(ENERO:DICIEMBRE!AD312)</f>
        <v>0</v>
      </c>
      <c r="AE312" s="444">
        <f>SUM(ENERO:DICIEMBRE!AE312)</f>
        <v>1</v>
      </c>
      <c r="AF312" s="444">
        <f>SUM(ENERO:DICIEMBRE!AF312)</f>
        <v>0</v>
      </c>
      <c r="AG312" s="444">
        <f>SUM(ENERO:DICIEMBRE!AG312)</f>
        <v>0</v>
      </c>
      <c r="AH312" s="444">
        <f>SUM(ENERO:DICIEMBRE!AH312)</f>
        <v>0</v>
      </c>
      <c r="AI312" s="444">
        <f>SUM(ENERO:DICIEMBRE!AI312)</f>
        <v>1</v>
      </c>
      <c r="AJ312" s="444">
        <f>SUM(ENERO:DICIEMBRE!AJ312)</f>
        <v>0</v>
      </c>
      <c r="AK312" s="444">
        <f>SUM(ENERO:DICIEMBRE!AK312)</f>
        <v>4</v>
      </c>
      <c r="AL312" s="444">
        <f>SUM(ENERO:DICIEMBRE!AL312)</f>
        <v>1</v>
      </c>
      <c r="AM312" s="444">
        <f>SUM(ENERO:DICIEMBRE!AM312)</f>
        <v>0</v>
      </c>
      <c r="AN312" s="444">
        <f>SUM(ENERO:DICIEMBRE!AN312)</f>
        <v>0</v>
      </c>
      <c r="AO312" s="444">
        <f>SUM(ENERO:DICIEMBRE!AO312)</f>
        <v>0</v>
      </c>
      <c r="AP312" s="444">
        <f>SUM(ENERO:DICIEMBRE!AP312)</f>
        <v>0</v>
      </c>
    </row>
    <row r="313" spans="1:42" ht="18.75" customHeight="1" x14ac:dyDescent="0.2">
      <c r="A313" s="237" t="s">
        <v>247</v>
      </c>
      <c r="B313" s="421">
        <f t="shared" si="48"/>
        <v>8</v>
      </c>
      <c r="C313" s="324">
        <f t="shared" si="49"/>
        <v>6</v>
      </c>
      <c r="D313" s="326">
        <f t="shared" si="49"/>
        <v>2</v>
      </c>
      <c r="E313" s="444">
        <f>SUM(ENERO:DICIEMBRE!E313)</f>
        <v>0</v>
      </c>
      <c r="F313" s="444">
        <f>SUM(ENERO:DICIEMBRE!F313)</f>
        <v>0</v>
      </c>
      <c r="G313" s="444">
        <f>SUM(ENERO:DICIEMBRE!G313)</f>
        <v>0</v>
      </c>
      <c r="H313" s="444">
        <f>SUM(ENERO:DICIEMBRE!H313)</f>
        <v>0</v>
      </c>
      <c r="I313" s="444">
        <f>SUM(ENERO:DICIEMBRE!I313)</f>
        <v>0</v>
      </c>
      <c r="J313" s="444">
        <f>SUM(ENERO:DICIEMBRE!J313)</f>
        <v>0</v>
      </c>
      <c r="K313" s="444">
        <f>SUM(ENERO:DICIEMBRE!K313)</f>
        <v>0</v>
      </c>
      <c r="L313" s="444">
        <f>SUM(ENERO:DICIEMBRE!L313)</f>
        <v>0</v>
      </c>
      <c r="M313" s="444">
        <f>SUM(ENERO:DICIEMBRE!M313)</f>
        <v>0</v>
      </c>
      <c r="N313" s="444">
        <f>SUM(ENERO:DICIEMBRE!N313)</f>
        <v>0</v>
      </c>
      <c r="O313" s="444">
        <f>SUM(ENERO:DICIEMBRE!O313)</f>
        <v>0</v>
      </c>
      <c r="P313" s="444">
        <f>SUM(ENERO:DICIEMBRE!P313)</f>
        <v>0</v>
      </c>
      <c r="Q313" s="444">
        <f>SUM(ENERO:DICIEMBRE!Q313)</f>
        <v>0</v>
      </c>
      <c r="R313" s="444">
        <f>SUM(ENERO:DICIEMBRE!R313)</f>
        <v>0</v>
      </c>
      <c r="S313" s="444">
        <f>SUM(ENERO:DICIEMBRE!S313)</f>
        <v>0</v>
      </c>
      <c r="T313" s="444">
        <f>SUM(ENERO:DICIEMBRE!T313)</f>
        <v>0</v>
      </c>
      <c r="U313" s="444">
        <f>SUM(ENERO:DICIEMBRE!U313)</f>
        <v>0</v>
      </c>
      <c r="V313" s="444">
        <f>SUM(ENERO:DICIEMBRE!V313)</f>
        <v>0</v>
      </c>
      <c r="W313" s="444">
        <f>SUM(ENERO:DICIEMBRE!W313)</f>
        <v>0</v>
      </c>
      <c r="X313" s="444">
        <f>SUM(ENERO:DICIEMBRE!X313)</f>
        <v>0</v>
      </c>
      <c r="Y313" s="444">
        <f>SUM(ENERO:DICIEMBRE!Y313)</f>
        <v>0</v>
      </c>
      <c r="Z313" s="444">
        <f>SUM(ENERO:DICIEMBRE!Z313)</f>
        <v>0</v>
      </c>
      <c r="AA313" s="444">
        <f>SUM(ENERO:DICIEMBRE!AA313)</f>
        <v>0</v>
      </c>
      <c r="AB313" s="444">
        <f>SUM(ENERO:DICIEMBRE!AB313)</f>
        <v>0</v>
      </c>
      <c r="AC313" s="444">
        <f>SUM(ENERO:DICIEMBRE!AC313)</f>
        <v>2</v>
      </c>
      <c r="AD313" s="444">
        <f>SUM(ENERO:DICIEMBRE!AD313)</f>
        <v>0</v>
      </c>
      <c r="AE313" s="444">
        <f>SUM(ENERO:DICIEMBRE!AE313)</f>
        <v>1</v>
      </c>
      <c r="AF313" s="444">
        <f>SUM(ENERO:DICIEMBRE!AF313)</f>
        <v>0</v>
      </c>
      <c r="AG313" s="444">
        <f>SUM(ENERO:DICIEMBRE!AG313)</f>
        <v>1</v>
      </c>
      <c r="AH313" s="444">
        <f>SUM(ENERO:DICIEMBRE!AH313)</f>
        <v>1</v>
      </c>
      <c r="AI313" s="444">
        <f>SUM(ENERO:DICIEMBRE!AI313)</f>
        <v>0</v>
      </c>
      <c r="AJ313" s="444">
        <f>SUM(ENERO:DICIEMBRE!AJ313)</f>
        <v>0</v>
      </c>
      <c r="AK313" s="444">
        <f>SUM(ENERO:DICIEMBRE!AK313)</f>
        <v>0</v>
      </c>
      <c r="AL313" s="444">
        <f>SUM(ENERO:DICIEMBRE!AL313)</f>
        <v>0</v>
      </c>
      <c r="AM313" s="444">
        <f>SUM(ENERO:DICIEMBRE!AM313)</f>
        <v>1</v>
      </c>
      <c r="AN313" s="444">
        <f>SUM(ENERO:DICIEMBRE!AN313)</f>
        <v>1</v>
      </c>
      <c r="AO313" s="444">
        <f>SUM(ENERO:DICIEMBRE!AO313)</f>
        <v>1</v>
      </c>
      <c r="AP313" s="444">
        <f>SUM(ENERO:DICIEMBRE!AP313)</f>
        <v>0</v>
      </c>
    </row>
    <row r="314" spans="1:42" ht="18.75" customHeight="1" x14ac:dyDescent="0.2">
      <c r="A314" s="237" t="s">
        <v>248</v>
      </c>
      <c r="B314" s="421">
        <f t="shared" si="48"/>
        <v>40</v>
      </c>
      <c r="C314" s="324">
        <f t="shared" si="49"/>
        <v>24</v>
      </c>
      <c r="D314" s="326">
        <f t="shared" si="49"/>
        <v>16</v>
      </c>
      <c r="E314" s="444">
        <f>SUM(ENERO:DICIEMBRE!E314)</f>
        <v>0</v>
      </c>
      <c r="F314" s="444">
        <f>SUM(ENERO:DICIEMBRE!F314)</f>
        <v>0</v>
      </c>
      <c r="G314" s="444">
        <f>SUM(ENERO:DICIEMBRE!G314)</f>
        <v>0</v>
      </c>
      <c r="H314" s="444">
        <f>SUM(ENERO:DICIEMBRE!H314)</f>
        <v>0</v>
      </c>
      <c r="I314" s="444">
        <f>SUM(ENERO:DICIEMBRE!I314)</f>
        <v>0</v>
      </c>
      <c r="J314" s="444">
        <f>SUM(ENERO:DICIEMBRE!J314)</f>
        <v>0</v>
      </c>
      <c r="K314" s="444">
        <f>SUM(ENERO:DICIEMBRE!K314)</f>
        <v>0</v>
      </c>
      <c r="L314" s="444">
        <f>SUM(ENERO:DICIEMBRE!L314)</f>
        <v>0</v>
      </c>
      <c r="M314" s="444">
        <f>SUM(ENERO:DICIEMBRE!M314)</f>
        <v>0</v>
      </c>
      <c r="N314" s="444">
        <f>SUM(ENERO:DICIEMBRE!N314)</f>
        <v>0</v>
      </c>
      <c r="O314" s="444">
        <f>SUM(ENERO:DICIEMBRE!O314)</f>
        <v>0</v>
      </c>
      <c r="P314" s="444">
        <f>SUM(ENERO:DICIEMBRE!P314)</f>
        <v>0</v>
      </c>
      <c r="Q314" s="444">
        <f>SUM(ENERO:DICIEMBRE!Q314)</f>
        <v>0</v>
      </c>
      <c r="R314" s="444">
        <f>SUM(ENERO:DICIEMBRE!R314)</f>
        <v>0</v>
      </c>
      <c r="S314" s="444">
        <f>SUM(ENERO:DICIEMBRE!S314)</f>
        <v>0</v>
      </c>
      <c r="T314" s="444">
        <f>SUM(ENERO:DICIEMBRE!T314)</f>
        <v>0</v>
      </c>
      <c r="U314" s="444">
        <f>SUM(ENERO:DICIEMBRE!U314)</f>
        <v>0</v>
      </c>
      <c r="V314" s="444">
        <f>SUM(ENERO:DICIEMBRE!V314)</f>
        <v>0</v>
      </c>
      <c r="W314" s="444">
        <f>SUM(ENERO:DICIEMBRE!W314)</f>
        <v>0</v>
      </c>
      <c r="X314" s="444">
        <f>SUM(ENERO:DICIEMBRE!X314)</f>
        <v>0</v>
      </c>
      <c r="Y314" s="444">
        <f>SUM(ENERO:DICIEMBRE!Y314)</f>
        <v>0</v>
      </c>
      <c r="Z314" s="444">
        <f>SUM(ENERO:DICIEMBRE!Z314)</f>
        <v>0</v>
      </c>
      <c r="AA314" s="444">
        <f>SUM(ENERO:DICIEMBRE!AA314)</f>
        <v>1</v>
      </c>
      <c r="AB314" s="444">
        <f>SUM(ENERO:DICIEMBRE!AB314)</f>
        <v>0</v>
      </c>
      <c r="AC314" s="444">
        <f>SUM(ENERO:DICIEMBRE!AC314)</f>
        <v>0</v>
      </c>
      <c r="AD314" s="444">
        <f>SUM(ENERO:DICIEMBRE!AD314)</f>
        <v>0</v>
      </c>
      <c r="AE314" s="444">
        <f>SUM(ENERO:DICIEMBRE!AE314)</f>
        <v>1</v>
      </c>
      <c r="AF314" s="444">
        <f>SUM(ENERO:DICIEMBRE!AF314)</f>
        <v>0</v>
      </c>
      <c r="AG314" s="444">
        <f>SUM(ENERO:DICIEMBRE!AG314)</f>
        <v>0</v>
      </c>
      <c r="AH314" s="444">
        <f>SUM(ENERO:DICIEMBRE!AH314)</f>
        <v>0</v>
      </c>
      <c r="AI314" s="444">
        <f>SUM(ENERO:DICIEMBRE!AI314)</f>
        <v>2</v>
      </c>
      <c r="AJ314" s="444">
        <f>SUM(ENERO:DICIEMBRE!AJ314)</f>
        <v>4</v>
      </c>
      <c r="AK314" s="444">
        <f>SUM(ENERO:DICIEMBRE!AK314)</f>
        <v>6</v>
      </c>
      <c r="AL314" s="444">
        <f>SUM(ENERO:DICIEMBRE!AL314)</f>
        <v>1</v>
      </c>
      <c r="AM314" s="444">
        <f>SUM(ENERO:DICIEMBRE!AM314)</f>
        <v>6</v>
      </c>
      <c r="AN314" s="444">
        <f>SUM(ENERO:DICIEMBRE!AN314)</f>
        <v>4</v>
      </c>
      <c r="AO314" s="444">
        <f>SUM(ENERO:DICIEMBRE!AO314)</f>
        <v>8</v>
      </c>
      <c r="AP314" s="444">
        <f>SUM(ENERO:DICIEMBRE!AP314)</f>
        <v>7</v>
      </c>
    </row>
    <row r="315" spans="1:42" ht="18.75" customHeight="1" x14ac:dyDescent="0.2">
      <c r="A315" s="408" t="s">
        <v>249</v>
      </c>
      <c r="B315" s="422">
        <f t="shared" si="48"/>
        <v>26</v>
      </c>
      <c r="C315" s="423">
        <f t="shared" si="49"/>
        <v>14</v>
      </c>
      <c r="D315" s="350">
        <f t="shared" si="49"/>
        <v>12</v>
      </c>
      <c r="E315" s="444">
        <f>SUM(ENERO:DICIEMBRE!E315)</f>
        <v>0</v>
      </c>
      <c r="F315" s="444">
        <f>SUM(ENERO:DICIEMBRE!F315)</f>
        <v>0</v>
      </c>
      <c r="G315" s="444">
        <f>SUM(ENERO:DICIEMBRE!G315)</f>
        <v>0</v>
      </c>
      <c r="H315" s="444">
        <f>SUM(ENERO:DICIEMBRE!H315)</f>
        <v>0</v>
      </c>
      <c r="I315" s="444">
        <f>SUM(ENERO:DICIEMBRE!I315)</f>
        <v>0</v>
      </c>
      <c r="J315" s="444">
        <f>SUM(ENERO:DICIEMBRE!J315)</f>
        <v>0</v>
      </c>
      <c r="K315" s="444">
        <f>SUM(ENERO:DICIEMBRE!K315)</f>
        <v>0</v>
      </c>
      <c r="L315" s="444">
        <f>SUM(ENERO:DICIEMBRE!L315)</f>
        <v>0</v>
      </c>
      <c r="M315" s="444">
        <f>SUM(ENERO:DICIEMBRE!M315)</f>
        <v>0</v>
      </c>
      <c r="N315" s="444">
        <f>SUM(ENERO:DICIEMBRE!N315)</f>
        <v>0</v>
      </c>
      <c r="O315" s="444">
        <f>SUM(ENERO:DICIEMBRE!O315)</f>
        <v>0</v>
      </c>
      <c r="P315" s="444">
        <f>SUM(ENERO:DICIEMBRE!P315)</f>
        <v>0</v>
      </c>
      <c r="Q315" s="444">
        <f>SUM(ENERO:DICIEMBRE!Q315)</f>
        <v>0</v>
      </c>
      <c r="R315" s="444">
        <f>SUM(ENERO:DICIEMBRE!R315)</f>
        <v>0</v>
      </c>
      <c r="S315" s="444">
        <f>SUM(ENERO:DICIEMBRE!S315)</f>
        <v>0</v>
      </c>
      <c r="T315" s="444">
        <f>SUM(ENERO:DICIEMBRE!T315)</f>
        <v>0</v>
      </c>
      <c r="U315" s="444">
        <f>SUM(ENERO:DICIEMBRE!U315)</f>
        <v>1</v>
      </c>
      <c r="V315" s="444">
        <f>SUM(ENERO:DICIEMBRE!V315)</f>
        <v>0</v>
      </c>
      <c r="W315" s="444">
        <f>SUM(ENERO:DICIEMBRE!W315)</f>
        <v>0</v>
      </c>
      <c r="X315" s="444">
        <f>SUM(ENERO:DICIEMBRE!X315)</f>
        <v>0</v>
      </c>
      <c r="Y315" s="444">
        <f>SUM(ENERO:DICIEMBRE!Y315)</f>
        <v>0</v>
      </c>
      <c r="Z315" s="444">
        <f>SUM(ENERO:DICIEMBRE!Z315)</f>
        <v>0</v>
      </c>
      <c r="AA315" s="444">
        <f>SUM(ENERO:DICIEMBRE!AA315)</f>
        <v>0</v>
      </c>
      <c r="AB315" s="444">
        <f>SUM(ENERO:DICIEMBRE!AB315)</f>
        <v>0</v>
      </c>
      <c r="AC315" s="444">
        <f>SUM(ENERO:DICIEMBRE!AC315)</f>
        <v>0</v>
      </c>
      <c r="AD315" s="444">
        <f>SUM(ENERO:DICIEMBRE!AD315)</f>
        <v>0</v>
      </c>
      <c r="AE315" s="444">
        <f>SUM(ENERO:DICIEMBRE!AE315)</f>
        <v>0</v>
      </c>
      <c r="AF315" s="444">
        <f>SUM(ENERO:DICIEMBRE!AF315)</f>
        <v>0</v>
      </c>
      <c r="AG315" s="444">
        <f>SUM(ENERO:DICIEMBRE!AG315)</f>
        <v>0</v>
      </c>
      <c r="AH315" s="444">
        <f>SUM(ENERO:DICIEMBRE!AH315)</f>
        <v>0</v>
      </c>
      <c r="AI315" s="444">
        <f>SUM(ENERO:DICIEMBRE!AI315)</f>
        <v>8</v>
      </c>
      <c r="AJ315" s="444">
        <f>SUM(ENERO:DICIEMBRE!AJ315)</f>
        <v>1</v>
      </c>
      <c r="AK315" s="444">
        <f>SUM(ENERO:DICIEMBRE!AK315)</f>
        <v>0</v>
      </c>
      <c r="AL315" s="444">
        <f>SUM(ENERO:DICIEMBRE!AL315)</f>
        <v>1</v>
      </c>
      <c r="AM315" s="444">
        <f>SUM(ENERO:DICIEMBRE!AM315)</f>
        <v>3</v>
      </c>
      <c r="AN315" s="444">
        <f>SUM(ENERO:DICIEMBRE!AN315)</f>
        <v>3</v>
      </c>
      <c r="AO315" s="444">
        <f>SUM(ENERO:DICIEMBRE!AO315)</f>
        <v>2</v>
      </c>
      <c r="AP315" s="444">
        <f>SUM(ENERO:DICIEMBRE!AP315)</f>
        <v>7</v>
      </c>
    </row>
    <row r="322" spans="1:2" s="385" customFormat="1" hidden="1" x14ac:dyDescent="0.2">
      <c r="A322" s="385">
        <f>SUM(B13:B26,D31:D56,B66,B73,B80,B112:F112,B120:F120,B128:F128,C132:C133,D137:D138,B142:B144,C148:J164,B170,B171,B172:B194,B195:AS195,B196:B200,B211,B219,B226,B229:B231,B274,B276:B289,B293,B295:B315)</f>
        <v>36082</v>
      </c>
      <c r="B322" s="385">
        <f>SUM(CG6:CT239)</f>
        <v>0</v>
      </c>
    </row>
  </sheetData>
  <mergeCells count="233">
    <mergeCell ref="U271:V271"/>
    <mergeCell ref="W271:X271"/>
    <mergeCell ref="Y271:Z271"/>
    <mergeCell ref="AM291:AN291"/>
    <mergeCell ref="AO291:AP291"/>
    <mergeCell ref="A271:A272"/>
    <mergeCell ref="B271:D271"/>
    <mergeCell ref="A294:AP294"/>
    <mergeCell ref="AA291:AB291"/>
    <mergeCell ref="AC291:AD291"/>
    <mergeCell ref="AE291:AF291"/>
    <mergeCell ref="AG291:AH291"/>
    <mergeCell ref="AI291:AJ291"/>
    <mergeCell ref="AK291:AL291"/>
    <mergeCell ref="O291:P291"/>
    <mergeCell ref="Q291:R291"/>
    <mergeCell ref="S291:T291"/>
    <mergeCell ref="U291:V291"/>
    <mergeCell ref="W291:X291"/>
    <mergeCell ref="Y291:Z291"/>
    <mergeCell ref="AA203:AB203"/>
    <mergeCell ref="M203:N203"/>
    <mergeCell ref="O203:P203"/>
    <mergeCell ref="Q203:R203"/>
    <mergeCell ref="S203:T203"/>
    <mergeCell ref="U203:V203"/>
    <mergeCell ref="W203:X203"/>
    <mergeCell ref="A275:AP275"/>
    <mergeCell ref="A291:A292"/>
    <mergeCell ref="B291:D291"/>
    <mergeCell ref="E291:F291"/>
    <mergeCell ref="G291:H291"/>
    <mergeCell ref="I291:J291"/>
    <mergeCell ref="K291:L291"/>
    <mergeCell ref="M291:N291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A202:A204"/>
    <mergeCell ref="B202:D203"/>
    <mergeCell ref="E202:AP202"/>
    <mergeCell ref="AM271:AN271"/>
    <mergeCell ref="AO271:AP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E271:F271"/>
    <mergeCell ref="G271:H271"/>
    <mergeCell ref="I271:J271"/>
    <mergeCell ref="K271:L271"/>
    <mergeCell ref="M271:N271"/>
    <mergeCell ref="Y203:Z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E58:AP58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</mergeCells>
  <dataValidations count="2">
    <dataValidation type="whole" operator="greaterThan" allowBlank="1" showInputMessage="1" showErrorMessage="1" errorTitle="Números Enteros" error="Sólo puede ingresar números enteros" sqref="B269:B315 E1:E12 E14:E169 AT1:AU315 F1:AS169 E195:AS195 AS201:AS315 E201:AR204 A1:A315 C1:D315 B1:B213 B219:B221 B226:B233 AQ211:AR315 E211:AP273 E275:AP275 E290:AP292 E294:AP294" xr:uid="{00000000-0002-0000-0000-000000000000}">
      <formula1>-1</formula1>
    </dataValidation>
    <dataValidation type="whole" allowBlank="1" showInputMessage="1" showErrorMessage="1" errorTitle="Error de ingreso" error="Debe ingresar sólo números." sqref="E13 E170:AS194 E196:AS200 E205:AR210 B214:B218 B222:B225 B234:B268 E274:AP274 E276:AP289 E293:AP293 E295:AP315" xr:uid="{00000000-0002-0000-0000-000001000000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322"/>
  <sheetViews>
    <sheetView topLeftCell="A271" workbookViewId="0">
      <selection activeCell="B293" sqref="B293:D293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4.5703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98" ht="16.149999999999999" customHeight="1" x14ac:dyDescent="0.2">
      <c r="A1" s="1" t="s">
        <v>0</v>
      </c>
    </row>
    <row r="2" spans="1:98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8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8" ht="16.149999999999999" customHeight="1" x14ac:dyDescent="0.2">
      <c r="A4" s="1" t="str">
        <f>CONCATENATE("MES: ",[2]NOMBRE!B6," - ","( ",[2]NOMBRE!C6,[2]NOMBRE!D6," )")</f>
        <v>MES: ENERO - ( 01 )</v>
      </c>
    </row>
    <row r="5" spans="1:98" ht="16.149999999999999" customHeight="1" x14ac:dyDescent="0.2">
      <c r="A5" s="1" t="str">
        <f>CONCATENATE("AÑO: ",[2]NOMBRE!B7)</f>
        <v>AÑO: 2019</v>
      </c>
    </row>
    <row r="6" spans="1:98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</row>
    <row r="7" spans="1:98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</row>
    <row r="8" spans="1:98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</row>
    <row r="9" spans="1:98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</row>
    <row r="10" spans="1:98" ht="14.25" customHeight="1" x14ac:dyDescent="0.2">
      <c r="A10" s="952" t="s">
        <v>4</v>
      </c>
      <c r="B10" s="953" t="s">
        <v>5</v>
      </c>
      <c r="C10" s="954"/>
      <c r="D10" s="955"/>
      <c r="E10" s="956" t="s">
        <v>6</v>
      </c>
      <c r="F10" s="957"/>
      <c r="G10" s="957"/>
      <c r="H10" s="957"/>
      <c r="I10" s="957"/>
      <c r="J10" s="957"/>
      <c r="K10" s="957"/>
      <c r="L10" s="957"/>
      <c r="M10" s="957"/>
      <c r="N10" s="957"/>
      <c r="O10" s="957"/>
      <c r="P10" s="957"/>
      <c r="Q10" s="957"/>
      <c r="R10" s="957"/>
      <c r="S10" s="957"/>
      <c r="T10" s="957"/>
      <c r="U10" s="957"/>
      <c r="V10" s="957"/>
      <c r="W10" s="957"/>
      <c r="X10" s="957"/>
      <c r="Y10" s="957"/>
      <c r="Z10" s="957"/>
      <c r="AA10" s="957"/>
      <c r="AB10" s="957"/>
      <c r="AC10" s="957"/>
      <c r="AD10" s="957"/>
      <c r="AE10" s="957"/>
      <c r="AF10" s="957"/>
      <c r="AG10" s="957"/>
      <c r="AH10" s="957"/>
      <c r="AI10" s="957"/>
      <c r="AJ10" s="957"/>
      <c r="AK10" s="957"/>
      <c r="AL10" s="957"/>
      <c r="AM10" s="957"/>
      <c r="AN10" s="957"/>
      <c r="AO10" s="957"/>
      <c r="AP10" s="958"/>
      <c r="AQ10" s="957" t="s">
        <v>7</v>
      </c>
      <c r="AR10" s="957"/>
      <c r="AS10" s="957"/>
      <c r="AT10" s="952" t="s">
        <v>8</v>
      </c>
      <c r="AU10" s="961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</row>
    <row r="11" spans="1:98" x14ac:dyDescent="0.2">
      <c r="A11" s="847"/>
      <c r="B11" s="852"/>
      <c r="C11" s="853"/>
      <c r="D11" s="854"/>
      <c r="E11" s="959" t="s">
        <v>10</v>
      </c>
      <c r="F11" s="960"/>
      <c r="G11" s="959" t="s">
        <v>11</v>
      </c>
      <c r="H11" s="960"/>
      <c r="I11" s="959" t="s">
        <v>12</v>
      </c>
      <c r="J11" s="960"/>
      <c r="K11" s="959" t="s">
        <v>13</v>
      </c>
      <c r="L11" s="960"/>
      <c r="M11" s="959" t="s">
        <v>14</v>
      </c>
      <c r="N11" s="960"/>
      <c r="O11" s="959" t="s">
        <v>15</v>
      </c>
      <c r="P11" s="960"/>
      <c r="Q11" s="959" t="s">
        <v>16</v>
      </c>
      <c r="R11" s="960"/>
      <c r="S11" s="959" t="s">
        <v>17</v>
      </c>
      <c r="T11" s="960"/>
      <c r="U11" s="959" t="s">
        <v>18</v>
      </c>
      <c r="V11" s="960"/>
      <c r="W11" s="959" t="s">
        <v>19</v>
      </c>
      <c r="X11" s="960"/>
      <c r="Y11" s="959" t="s">
        <v>20</v>
      </c>
      <c r="Z11" s="960"/>
      <c r="AA11" s="959" t="s">
        <v>21</v>
      </c>
      <c r="AB11" s="960"/>
      <c r="AC11" s="959" t="s">
        <v>22</v>
      </c>
      <c r="AD11" s="960"/>
      <c r="AE11" s="959" t="s">
        <v>23</v>
      </c>
      <c r="AF11" s="960"/>
      <c r="AG11" s="959" t="s">
        <v>24</v>
      </c>
      <c r="AH11" s="960"/>
      <c r="AI11" s="959" t="s">
        <v>25</v>
      </c>
      <c r="AJ11" s="960"/>
      <c r="AK11" s="959" t="s">
        <v>26</v>
      </c>
      <c r="AL11" s="960"/>
      <c r="AM11" s="959" t="s">
        <v>27</v>
      </c>
      <c r="AN11" s="960"/>
      <c r="AO11" s="956" t="s">
        <v>28</v>
      </c>
      <c r="AP11" s="958"/>
      <c r="AQ11" s="962" t="s">
        <v>29</v>
      </c>
      <c r="AR11" s="963" t="s">
        <v>30</v>
      </c>
      <c r="AS11" s="964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</row>
    <row r="12" spans="1:98" ht="21" customHeight="1" x14ac:dyDescent="0.2">
      <c r="A12" s="848"/>
      <c r="B12" s="15" t="s">
        <v>32</v>
      </c>
      <c r="C12" s="16" t="s">
        <v>33</v>
      </c>
      <c r="D12" s="468" t="s">
        <v>34</v>
      </c>
      <c r="E12" s="15" t="s">
        <v>33</v>
      </c>
      <c r="F12" s="468" t="s">
        <v>34</v>
      </c>
      <c r="G12" s="15" t="s">
        <v>33</v>
      </c>
      <c r="H12" s="468" t="s">
        <v>34</v>
      </c>
      <c r="I12" s="15" t="s">
        <v>33</v>
      </c>
      <c r="J12" s="468" t="s">
        <v>34</v>
      </c>
      <c r="K12" s="15" t="s">
        <v>33</v>
      </c>
      <c r="L12" s="468" t="s">
        <v>34</v>
      </c>
      <c r="M12" s="15" t="s">
        <v>33</v>
      </c>
      <c r="N12" s="468" t="s">
        <v>34</v>
      </c>
      <c r="O12" s="15" t="s">
        <v>33</v>
      </c>
      <c r="P12" s="468" t="s">
        <v>34</v>
      </c>
      <c r="Q12" s="15" t="s">
        <v>33</v>
      </c>
      <c r="R12" s="468" t="s">
        <v>34</v>
      </c>
      <c r="S12" s="15" t="s">
        <v>33</v>
      </c>
      <c r="T12" s="468" t="s">
        <v>34</v>
      </c>
      <c r="U12" s="15" t="s">
        <v>33</v>
      </c>
      <c r="V12" s="468" t="s">
        <v>34</v>
      </c>
      <c r="W12" s="15" t="s">
        <v>33</v>
      </c>
      <c r="X12" s="468" t="s">
        <v>34</v>
      </c>
      <c r="Y12" s="15" t="s">
        <v>33</v>
      </c>
      <c r="Z12" s="468" t="s">
        <v>34</v>
      </c>
      <c r="AA12" s="15" t="s">
        <v>33</v>
      </c>
      <c r="AB12" s="468" t="s">
        <v>34</v>
      </c>
      <c r="AC12" s="15" t="s">
        <v>33</v>
      </c>
      <c r="AD12" s="468" t="s">
        <v>34</v>
      </c>
      <c r="AE12" s="15" t="s">
        <v>33</v>
      </c>
      <c r="AF12" s="468" t="s">
        <v>34</v>
      </c>
      <c r="AG12" s="15" t="s">
        <v>33</v>
      </c>
      <c r="AH12" s="468" t="s">
        <v>34</v>
      </c>
      <c r="AI12" s="15" t="s">
        <v>33</v>
      </c>
      <c r="AJ12" s="468" t="s">
        <v>34</v>
      </c>
      <c r="AK12" s="15" t="s">
        <v>33</v>
      </c>
      <c r="AL12" s="468" t="s">
        <v>34</v>
      </c>
      <c r="AM12" s="15" t="s">
        <v>33</v>
      </c>
      <c r="AN12" s="468" t="s">
        <v>34</v>
      </c>
      <c r="AO12" s="15" t="s">
        <v>33</v>
      </c>
      <c r="AP12" s="445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</row>
    <row r="13" spans="1:98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467">
        <f t="shared" si="1"/>
        <v>0</v>
      </c>
      <c r="E13" s="23"/>
      <c r="F13" s="462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485"/>
      <c r="AP13" s="27"/>
      <c r="AQ13" s="438"/>
      <c r="AR13" s="29"/>
      <c r="AS13" s="462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</row>
    <row r="14" spans="1:98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</row>
    <row r="15" spans="1:98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</row>
    <row r="16" spans="1:98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</row>
    <row r="17" spans="1:99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</row>
    <row r="18" spans="1:99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</row>
    <row r="19" spans="1:99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</row>
    <row r="20" spans="1:99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</row>
    <row r="21" spans="1:99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467">
        <f>SUM(D22+D23+D24+D25)</f>
        <v>0</v>
      </c>
      <c r="E21" s="20">
        <f>SUM(E22:E25)</f>
        <v>0</v>
      </c>
      <c r="F21" s="467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486">
        <f t="shared" si="5"/>
        <v>0</v>
      </c>
      <c r="AP21" s="95">
        <f t="shared" si="5"/>
        <v>0</v>
      </c>
      <c r="AQ21" s="439">
        <f t="shared" si="5"/>
        <v>0</v>
      </c>
      <c r="AR21" s="21">
        <f t="shared" si="5"/>
        <v>0</v>
      </c>
      <c r="AS21" s="467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</row>
    <row r="22" spans="1:99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502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503"/>
      <c r="AU22" s="503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</row>
    <row r="23" spans="1:99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</row>
    <row r="24" spans="1:99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</row>
    <row r="25" spans="1:99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</row>
    <row r="26" spans="1:99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</row>
    <row r="27" spans="1:99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</row>
    <row r="28" spans="1:99" x14ac:dyDescent="0.2">
      <c r="A28" s="966" t="s">
        <v>50</v>
      </c>
      <c r="B28" s="954" t="s">
        <v>51</v>
      </c>
      <c r="C28" s="955"/>
      <c r="D28" s="955" t="s">
        <v>5</v>
      </c>
      <c r="E28" s="968" t="s">
        <v>6</v>
      </c>
      <c r="F28" s="969"/>
      <c r="G28" s="969"/>
      <c r="H28" s="969"/>
      <c r="I28" s="969"/>
      <c r="J28" s="969"/>
      <c r="K28" s="969"/>
      <c r="L28" s="969"/>
      <c r="M28" s="969"/>
      <c r="N28" s="969"/>
      <c r="O28" s="969"/>
      <c r="P28" s="969"/>
      <c r="Q28" s="969"/>
      <c r="R28" s="969"/>
      <c r="S28" s="969"/>
      <c r="T28" s="969"/>
      <c r="U28" s="969"/>
      <c r="V28" s="969"/>
      <c r="W28" s="969"/>
      <c r="X28" s="969"/>
      <c r="Y28" s="969"/>
      <c r="Z28" s="969"/>
      <c r="AA28" s="969"/>
      <c r="AB28" s="969"/>
      <c r="AC28" s="969"/>
      <c r="AD28" s="969"/>
      <c r="AE28" s="969"/>
      <c r="AF28" s="969"/>
      <c r="AG28" s="969"/>
      <c r="AH28" s="969"/>
      <c r="AI28" s="969"/>
      <c r="AJ28" s="969"/>
      <c r="AK28" s="969"/>
      <c r="AL28" s="969"/>
      <c r="AM28" s="969"/>
      <c r="AN28" s="969"/>
      <c r="AO28" s="969"/>
      <c r="AP28" s="970"/>
      <c r="AQ28" s="877" t="s">
        <v>7</v>
      </c>
      <c r="AR28" s="957"/>
      <c r="AS28" s="971"/>
      <c r="AT28" s="955" t="s">
        <v>8</v>
      </c>
      <c r="AU28" s="974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</row>
    <row r="29" spans="1:99" ht="15" customHeight="1" x14ac:dyDescent="0.2">
      <c r="A29" s="870"/>
      <c r="B29" s="853"/>
      <c r="C29" s="854"/>
      <c r="D29" s="854"/>
      <c r="E29" s="972" t="s">
        <v>10</v>
      </c>
      <c r="F29" s="973"/>
      <c r="G29" s="972" t="s">
        <v>11</v>
      </c>
      <c r="H29" s="973"/>
      <c r="I29" s="972" t="s">
        <v>12</v>
      </c>
      <c r="J29" s="973"/>
      <c r="K29" s="972" t="s">
        <v>13</v>
      </c>
      <c r="L29" s="973"/>
      <c r="M29" s="976" t="s">
        <v>14</v>
      </c>
      <c r="N29" s="973"/>
      <c r="O29" s="972" t="s">
        <v>15</v>
      </c>
      <c r="P29" s="973"/>
      <c r="Q29" s="972" t="s">
        <v>16</v>
      </c>
      <c r="R29" s="973"/>
      <c r="S29" s="972" t="s">
        <v>17</v>
      </c>
      <c r="T29" s="973"/>
      <c r="U29" s="972" t="s">
        <v>18</v>
      </c>
      <c r="V29" s="973"/>
      <c r="W29" s="972" t="s">
        <v>19</v>
      </c>
      <c r="X29" s="973"/>
      <c r="Y29" s="972" t="s">
        <v>20</v>
      </c>
      <c r="Z29" s="973"/>
      <c r="AA29" s="972" t="s">
        <v>21</v>
      </c>
      <c r="AB29" s="973"/>
      <c r="AC29" s="972" t="s">
        <v>22</v>
      </c>
      <c r="AD29" s="973"/>
      <c r="AE29" s="972" t="s">
        <v>23</v>
      </c>
      <c r="AF29" s="973"/>
      <c r="AG29" s="972" t="s">
        <v>24</v>
      </c>
      <c r="AH29" s="973"/>
      <c r="AI29" s="972" t="s">
        <v>25</v>
      </c>
      <c r="AJ29" s="973"/>
      <c r="AK29" s="972" t="s">
        <v>26</v>
      </c>
      <c r="AL29" s="973"/>
      <c r="AM29" s="972" t="s">
        <v>27</v>
      </c>
      <c r="AN29" s="973"/>
      <c r="AO29" s="968" t="s">
        <v>28</v>
      </c>
      <c r="AP29" s="970"/>
      <c r="AQ29" s="977" t="s">
        <v>29</v>
      </c>
      <c r="AR29" s="963" t="s">
        <v>30</v>
      </c>
      <c r="AS29" s="978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</row>
    <row r="30" spans="1:99" ht="29.25" customHeight="1" x14ac:dyDescent="0.2">
      <c r="A30" s="967"/>
      <c r="B30" s="934"/>
      <c r="C30" s="935"/>
      <c r="D30" s="935"/>
      <c r="E30" s="116" t="s">
        <v>33</v>
      </c>
      <c r="F30" s="469" t="s">
        <v>34</v>
      </c>
      <c r="G30" s="116" t="s">
        <v>33</v>
      </c>
      <c r="H30" s="469" t="s">
        <v>34</v>
      </c>
      <c r="I30" s="116" t="s">
        <v>33</v>
      </c>
      <c r="J30" s="469" t="s">
        <v>34</v>
      </c>
      <c r="K30" s="116" t="s">
        <v>33</v>
      </c>
      <c r="L30" s="469" t="s">
        <v>34</v>
      </c>
      <c r="M30" s="440" t="s">
        <v>33</v>
      </c>
      <c r="N30" s="469" t="s">
        <v>34</v>
      </c>
      <c r="O30" s="116" t="s">
        <v>33</v>
      </c>
      <c r="P30" s="469" t="s">
        <v>34</v>
      </c>
      <c r="Q30" s="116" t="s">
        <v>33</v>
      </c>
      <c r="R30" s="469" t="s">
        <v>34</v>
      </c>
      <c r="S30" s="116" t="s">
        <v>33</v>
      </c>
      <c r="T30" s="469" t="s">
        <v>34</v>
      </c>
      <c r="U30" s="116" t="s">
        <v>33</v>
      </c>
      <c r="V30" s="469" t="s">
        <v>34</v>
      </c>
      <c r="W30" s="116" t="s">
        <v>33</v>
      </c>
      <c r="X30" s="469" t="s">
        <v>34</v>
      </c>
      <c r="Y30" s="116" t="s">
        <v>33</v>
      </c>
      <c r="Z30" s="469" t="s">
        <v>34</v>
      </c>
      <c r="AA30" s="116" t="s">
        <v>33</v>
      </c>
      <c r="AB30" s="469" t="s">
        <v>34</v>
      </c>
      <c r="AC30" s="116" t="s">
        <v>33</v>
      </c>
      <c r="AD30" s="469" t="s">
        <v>34</v>
      </c>
      <c r="AE30" s="116" t="s">
        <v>33</v>
      </c>
      <c r="AF30" s="469" t="s">
        <v>34</v>
      </c>
      <c r="AG30" s="116" t="s">
        <v>33</v>
      </c>
      <c r="AH30" s="469" t="s">
        <v>34</v>
      </c>
      <c r="AI30" s="116" t="s">
        <v>33</v>
      </c>
      <c r="AJ30" s="469" t="s">
        <v>34</v>
      </c>
      <c r="AK30" s="116" t="s">
        <v>33</v>
      </c>
      <c r="AL30" s="469" t="s">
        <v>34</v>
      </c>
      <c r="AM30" s="116" t="s">
        <v>33</v>
      </c>
      <c r="AN30" s="469" t="s">
        <v>34</v>
      </c>
      <c r="AO30" s="116" t="s">
        <v>33</v>
      </c>
      <c r="AP30" s="446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</row>
    <row r="31" spans="1:99" ht="18" customHeight="1" x14ac:dyDescent="0.2">
      <c r="A31" s="979" t="s">
        <v>52</v>
      </c>
      <c r="B31" s="980"/>
      <c r="C31" s="981"/>
      <c r="D31" s="504">
        <f>SUM(E31:AP31)</f>
        <v>0</v>
      </c>
      <c r="E31" s="121"/>
      <c r="F31" s="122"/>
      <c r="G31" s="121"/>
      <c r="H31" s="487"/>
      <c r="I31" s="121"/>
      <c r="J31" s="487"/>
      <c r="K31" s="121"/>
      <c r="L31" s="122"/>
      <c r="M31" s="441"/>
      <c r="N31" s="487"/>
      <c r="O31" s="441"/>
      <c r="P31" s="487"/>
      <c r="Q31" s="441"/>
      <c r="R31" s="487"/>
      <c r="S31" s="441"/>
      <c r="T31" s="487"/>
      <c r="U31" s="441"/>
      <c r="V31" s="487"/>
      <c r="W31" s="441"/>
      <c r="X31" s="487"/>
      <c r="Y31" s="441"/>
      <c r="Z31" s="487"/>
      <c r="AA31" s="441"/>
      <c r="AB31" s="487"/>
      <c r="AC31" s="441"/>
      <c r="AD31" s="487"/>
      <c r="AE31" s="441"/>
      <c r="AF31" s="487"/>
      <c r="AG31" s="441"/>
      <c r="AH31" s="487"/>
      <c r="AI31" s="441"/>
      <c r="AJ31" s="487"/>
      <c r="AK31" s="441"/>
      <c r="AL31" s="487"/>
      <c r="AM31" s="441"/>
      <c r="AN31" s="487"/>
      <c r="AO31" s="441"/>
      <c r="AP31" s="447"/>
      <c r="AQ31" s="126"/>
      <c r="AR31" s="441"/>
      <c r="AS31" s="487"/>
      <c r="AT31" s="487"/>
      <c r="AU31" s="487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</row>
    <row r="32" spans="1:99" ht="18.75" customHeight="1" x14ac:dyDescent="0.2">
      <c r="A32" s="982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</row>
    <row r="33" spans="1:98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</row>
    <row r="34" spans="1:98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</row>
    <row r="35" spans="1:98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</row>
    <row r="36" spans="1:98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</row>
    <row r="37" spans="1:98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</row>
    <row r="38" spans="1:98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</row>
    <row r="39" spans="1:98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</row>
    <row r="40" spans="1:98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</row>
    <row r="41" spans="1:98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</row>
    <row r="42" spans="1:98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</row>
    <row r="43" spans="1:98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</row>
    <row r="44" spans="1:98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</row>
    <row r="45" spans="1:98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</row>
    <row r="46" spans="1:98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</row>
    <row r="47" spans="1:98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</row>
    <row r="48" spans="1:98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</row>
    <row r="49" spans="1:98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</row>
    <row r="50" spans="1:98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</row>
    <row r="51" spans="1:98" ht="18.75" customHeight="1" x14ac:dyDescent="0.2">
      <c r="A51" s="453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</row>
    <row r="52" spans="1:98" ht="18.75" customHeight="1" x14ac:dyDescent="0.2">
      <c r="A52" s="453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</row>
    <row r="53" spans="1:98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</row>
    <row r="54" spans="1:98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</row>
    <row r="55" spans="1:98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</row>
    <row r="56" spans="1:98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</row>
    <row r="57" spans="1:98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</row>
    <row r="58" spans="1:98" ht="15.6" customHeight="1" x14ac:dyDescent="0.2">
      <c r="A58" s="982" t="s">
        <v>79</v>
      </c>
      <c r="B58" s="953" t="s">
        <v>80</v>
      </c>
      <c r="C58" s="954"/>
      <c r="D58" s="955"/>
      <c r="E58" s="956" t="s">
        <v>81</v>
      </c>
      <c r="F58" s="957"/>
      <c r="G58" s="957"/>
      <c r="H58" s="957"/>
      <c r="I58" s="957"/>
      <c r="J58" s="957"/>
      <c r="K58" s="957"/>
      <c r="L58" s="957"/>
      <c r="M58" s="957"/>
      <c r="N58" s="957"/>
      <c r="O58" s="957"/>
      <c r="P58" s="957"/>
      <c r="Q58" s="957"/>
      <c r="R58" s="957"/>
      <c r="S58" s="957"/>
      <c r="T58" s="957"/>
      <c r="U58" s="957"/>
      <c r="V58" s="957"/>
      <c r="W58" s="957"/>
      <c r="X58" s="957"/>
      <c r="Y58" s="957"/>
      <c r="Z58" s="957"/>
      <c r="AA58" s="957"/>
      <c r="AB58" s="957"/>
      <c r="AC58" s="957"/>
      <c r="AD58" s="957"/>
      <c r="AE58" s="957"/>
      <c r="AF58" s="957"/>
      <c r="AG58" s="957"/>
      <c r="AH58" s="957"/>
      <c r="AI58" s="957"/>
      <c r="AJ58" s="957"/>
      <c r="AK58" s="957"/>
      <c r="AL58" s="957"/>
      <c r="AM58" s="957"/>
      <c r="AN58" s="957"/>
      <c r="AO58" s="957"/>
      <c r="AP58" s="971"/>
      <c r="AQ58" s="952" t="s">
        <v>82</v>
      </c>
      <c r="AR58" s="956" t="s">
        <v>7</v>
      </c>
      <c r="AS58" s="957"/>
      <c r="AT58" s="971"/>
      <c r="AU58" s="961" t="s">
        <v>9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</row>
    <row r="59" spans="1:98" ht="15.6" customHeight="1" x14ac:dyDescent="0.2">
      <c r="A59" s="895"/>
      <c r="B59" s="913"/>
      <c r="C59" s="934"/>
      <c r="D59" s="935"/>
      <c r="E59" s="959" t="s">
        <v>10</v>
      </c>
      <c r="F59" s="960"/>
      <c r="G59" s="959" t="s">
        <v>11</v>
      </c>
      <c r="H59" s="960"/>
      <c r="I59" s="959" t="s">
        <v>12</v>
      </c>
      <c r="J59" s="960"/>
      <c r="K59" s="959" t="s">
        <v>13</v>
      </c>
      <c r="L59" s="960"/>
      <c r="M59" s="959" t="s">
        <v>14</v>
      </c>
      <c r="N59" s="960"/>
      <c r="O59" s="959" t="s">
        <v>15</v>
      </c>
      <c r="P59" s="960"/>
      <c r="Q59" s="959" t="s">
        <v>16</v>
      </c>
      <c r="R59" s="960"/>
      <c r="S59" s="959" t="s">
        <v>17</v>
      </c>
      <c r="T59" s="960"/>
      <c r="U59" s="959" t="s">
        <v>18</v>
      </c>
      <c r="V59" s="960"/>
      <c r="W59" s="959" t="s">
        <v>19</v>
      </c>
      <c r="X59" s="960"/>
      <c r="Y59" s="959" t="s">
        <v>20</v>
      </c>
      <c r="Z59" s="960"/>
      <c r="AA59" s="959" t="s">
        <v>21</v>
      </c>
      <c r="AB59" s="990"/>
      <c r="AC59" s="959" t="s">
        <v>22</v>
      </c>
      <c r="AD59" s="960"/>
      <c r="AE59" s="959" t="s">
        <v>23</v>
      </c>
      <c r="AF59" s="960"/>
      <c r="AG59" s="959" t="s">
        <v>24</v>
      </c>
      <c r="AH59" s="960"/>
      <c r="AI59" s="959" t="s">
        <v>25</v>
      </c>
      <c r="AJ59" s="960"/>
      <c r="AK59" s="959" t="s">
        <v>26</v>
      </c>
      <c r="AL59" s="960"/>
      <c r="AM59" s="959" t="s">
        <v>27</v>
      </c>
      <c r="AN59" s="960"/>
      <c r="AO59" s="957" t="s">
        <v>28</v>
      </c>
      <c r="AP59" s="971"/>
      <c r="AQ59" s="847"/>
      <c r="AR59" s="984" t="s">
        <v>29</v>
      </c>
      <c r="AS59" s="963" t="s">
        <v>30</v>
      </c>
      <c r="AT59" s="985" t="s">
        <v>31</v>
      </c>
      <c r="AU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</row>
    <row r="60" spans="1:98" ht="15.6" customHeight="1" x14ac:dyDescent="0.2">
      <c r="A60" s="912"/>
      <c r="B60" s="162" t="s">
        <v>32</v>
      </c>
      <c r="C60" s="163" t="s">
        <v>33</v>
      </c>
      <c r="D60" s="488" t="s">
        <v>34</v>
      </c>
      <c r="E60" s="458" t="s">
        <v>33</v>
      </c>
      <c r="F60" s="166" t="s">
        <v>34</v>
      </c>
      <c r="G60" s="458" t="s">
        <v>33</v>
      </c>
      <c r="H60" s="166" t="s">
        <v>34</v>
      </c>
      <c r="I60" s="458" t="s">
        <v>33</v>
      </c>
      <c r="J60" s="166" t="s">
        <v>34</v>
      </c>
      <c r="K60" s="458" t="s">
        <v>33</v>
      </c>
      <c r="L60" s="166" t="s">
        <v>34</v>
      </c>
      <c r="M60" s="15" t="s">
        <v>33</v>
      </c>
      <c r="N60" s="468" t="s">
        <v>34</v>
      </c>
      <c r="O60" s="458" t="s">
        <v>33</v>
      </c>
      <c r="P60" s="166" t="s">
        <v>34</v>
      </c>
      <c r="Q60" s="15" t="s">
        <v>33</v>
      </c>
      <c r="R60" s="468" t="s">
        <v>34</v>
      </c>
      <c r="S60" s="15" t="s">
        <v>33</v>
      </c>
      <c r="T60" s="468" t="s">
        <v>34</v>
      </c>
      <c r="U60" s="458" t="s">
        <v>33</v>
      </c>
      <c r="V60" s="468" t="s">
        <v>34</v>
      </c>
      <c r="W60" s="458" t="s">
        <v>33</v>
      </c>
      <c r="X60" s="166" t="s">
        <v>34</v>
      </c>
      <c r="Y60" s="15" t="s">
        <v>33</v>
      </c>
      <c r="Z60" s="468" t="s">
        <v>34</v>
      </c>
      <c r="AA60" s="458" t="s">
        <v>33</v>
      </c>
      <c r="AB60" s="167" t="s">
        <v>34</v>
      </c>
      <c r="AC60" s="458" t="s">
        <v>33</v>
      </c>
      <c r="AD60" s="166" t="s">
        <v>34</v>
      </c>
      <c r="AE60" s="458" t="s">
        <v>33</v>
      </c>
      <c r="AF60" s="166" t="s">
        <v>34</v>
      </c>
      <c r="AG60" s="458" t="s">
        <v>33</v>
      </c>
      <c r="AH60" s="166" t="s">
        <v>34</v>
      </c>
      <c r="AI60" s="15" t="s">
        <v>33</v>
      </c>
      <c r="AJ60" s="468" t="s">
        <v>34</v>
      </c>
      <c r="AK60" s="458" t="s">
        <v>33</v>
      </c>
      <c r="AL60" s="166" t="s">
        <v>34</v>
      </c>
      <c r="AM60" s="15" t="s">
        <v>33</v>
      </c>
      <c r="AN60" s="468" t="s">
        <v>34</v>
      </c>
      <c r="AO60" s="442" t="s">
        <v>33</v>
      </c>
      <c r="AP60" s="468" t="s">
        <v>34</v>
      </c>
      <c r="AQ60" s="848"/>
      <c r="AR60" s="915"/>
      <c r="AS60" s="866"/>
      <c r="AT60" s="986"/>
      <c r="AU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</row>
    <row r="61" spans="1:98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127" t="str">
        <f>CA61&amp;CB61&amp;CC61</f>
        <v/>
      </c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</row>
    <row r="62" spans="1:98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127" t="str">
        <f t="shared" ref="AV62:AV65" si="11">CA62&amp;CB62&amp;CC62</f>
        <v/>
      </c>
      <c r="CA62" s="31" t="str">
        <f t="shared" ref="CA62:CA65" si="12">IF(B62=0,"",IF(AQ62="",IF(B62="","","* No olvide digitar la columna Beneficiarios. "),""))</f>
        <v/>
      </c>
      <c r="CB62" s="31" t="str">
        <f t="shared" ref="CB62:CB65" si="13">IF(B62&lt;AQ62,"* El número de Beneficiarios NO DEBE ser mayor que el Total. ","")</f>
        <v/>
      </c>
      <c r="CC62" s="31" t="str">
        <f t="shared" ref="CC62:CC64" si="14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5">IF(B62&lt;AQ62,1,0)</f>
        <v>0</v>
      </c>
      <c r="CH62" s="32" t="str">
        <f t="shared" ref="CH62:CH65" si="16">IF(B62=0,"",IF(AQ62="",IF(B62="","",1),0))</f>
        <v/>
      </c>
      <c r="CI62" s="32">
        <f t="shared" ref="CI62:CI65" si="17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</row>
    <row r="63" spans="1:98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127" t="str">
        <f t="shared" si="11"/>
        <v/>
      </c>
      <c r="CA63" s="31" t="str">
        <f t="shared" si="12"/>
        <v/>
      </c>
      <c r="CB63" s="31" t="str">
        <f t="shared" si="13"/>
        <v/>
      </c>
      <c r="CC63" s="31" t="str">
        <f t="shared" si="14"/>
        <v/>
      </c>
      <c r="CD63" s="31"/>
      <c r="CE63" s="31"/>
      <c r="CF63" s="31"/>
      <c r="CG63" s="32">
        <f t="shared" si="15"/>
        <v>0</v>
      </c>
      <c r="CH63" s="32" t="str">
        <f t="shared" si="16"/>
        <v/>
      </c>
      <c r="CI63" s="32">
        <f t="shared" si="17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</row>
    <row r="64" spans="1:98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127" t="str">
        <f t="shared" si="11"/>
        <v/>
      </c>
      <c r="CA64" s="31" t="str">
        <f t="shared" si="12"/>
        <v/>
      </c>
      <c r="CB64" s="31" t="str">
        <f t="shared" si="13"/>
        <v/>
      </c>
      <c r="CC64" s="31" t="str">
        <f t="shared" si="14"/>
        <v/>
      </c>
      <c r="CD64" s="31"/>
      <c r="CE64" s="31"/>
      <c r="CF64" s="31"/>
      <c r="CG64" s="32">
        <f t="shared" si="15"/>
        <v>0</v>
      </c>
      <c r="CH64" s="32" t="str">
        <f t="shared" si="16"/>
        <v/>
      </c>
      <c r="CI64" s="32">
        <f t="shared" si="17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</row>
    <row r="65" spans="1:98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127" t="str">
        <f t="shared" si="11"/>
        <v/>
      </c>
      <c r="CA65" s="31" t="str">
        <f t="shared" si="12"/>
        <v/>
      </c>
      <c r="CB65" s="31" t="str">
        <f t="shared" si="13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5"/>
        <v>0</v>
      </c>
      <c r="CH65" s="32" t="str">
        <f t="shared" si="16"/>
        <v/>
      </c>
      <c r="CI65" s="32">
        <f t="shared" si="17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</row>
    <row r="66" spans="1:98" ht="15.6" customHeight="1" x14ac:dyDescent="0.2">
      <c r="A66" s="489" t="s">
        <v>5</v>
      </c>
      <c r="B66" s="200">
        <f>SUM(B61:B65)</f>
        <v>0</v>
      </c>
      <c r="C66" s="201">
        <f>SUM(C61:C65)</f>
        <v>0</v>
      </c>
      <c r="D66" s="490">
        <f>SUM(D61:D65)</f>
        <v>0</v>
      </c>
      <c r="E66" s="203">
        <f t="shared" ref="E66:AS66" si="18">SUM(E61:E65)</f>
        <v>0</v>
      </c>
      <c r="F66" s="79">
        <f>SUM(F61:F65)</f>
        <v>0</v>
      </c>
      <c r="G66" s="203">
        <f t="shared" si="18"/>
        <v>0</v>
      </c>
      <c r="H66" s="204">
        <f t="shared" si="18"/>
        <v>0</v>
      </c>
      <c r="I66" s="203">
        <f t="shared" si="18"/>
        <v>0</v>
      </c>
      <c r="J66" s="204">
        <f t="shared" si="18"/>
        <v>0</v>
      </c>
      <c r="K66" s="203">
        <f t="shared" si="18"/>
        <v>0</v>
      </c>
      <c r="L66" s="204">
        <f t="shared" si="18"/>
        <v>0</v>
      </c>
      <c r="M66" s="203">
        <f t="shared" si="18"/>
        <v>0</v>
      </c>
      <c r="N66" s="204">
        <f t="shared" si="18"/>
        <v>0</v>
      </c>
      <c r="O66" s="203">
        <f t="shared" si="18"/>
        <v>0</v>
      </c>
      <c r="P66" s="204">
        <f t="shared" si="18"/>
        <v>0</v>
      </c>
      <c r="Q66" s="203">
        <f t="shared" si="18"/>
        <v>0</v>
      </c>
      <c r="R66" s="204">
        <f t="shared" si="18"/>
        <v>0</v>
      </c>
      <c r="S66" s="203">
        <f t="shared" si="18"/>
        <v>0</v>
      </c>
      <c r="T66" s="204">
        <f t="shared" si="18"/>
        <v>0</v>
      </c>
      <c r="U66" s="203">
        <f t="shared" si="18"/>
        <v>0</v>
      </c>
      <c r="V66" s="204">
        <f t="shared" si="18"/>
        <v>0</v>
      </c>
      <c r="W66" s="203">
        <f t="shared" si="18"/>
        <v>0</v>
      </c>
      <c r="X66" s="204">
        <f t="shared" si="18"/>
        <v>0</v>
      </c>
      <c r="Y66" s="205">
        <f t="shared" si="18"/>
        <v>0</v>
      </c>
      <c r="Z66" s="204">
        <f t="shared" si="18"/>
        <v>0</v>
      </c>
      <c r="AA66" s="206">
        <f t="shared" si="18"/>
        <v>0</v>
      </c>
      <c r="AB66" s="207">
        <f t="shared" si="18"/>
        <v>0</v>
      </c>
      <c r="AC66" s="205">
        <f t="shared" si="18"/>
        <v>0</v>
      </c>
      <c r="AD66" s="204">
        <f t="shared" si="18"/>
        <v>0</v>
      </c>
      <c r="AE66" s="205">
        <f t="shared" si="18"/>
        <v>0</v>
      </c>
      <c r="AF66" s="204">
        <f t="shared" si="18"/>
        <v>0</v>
      </c>
      <c r="AG66" s="205">
        <f t="shared" si="18"/>
        <v>0</v>
      </c>
      <c r="AH66" s="204">
        <f t="shared" si="18"/>
        <v>0</v>
      </c>
      <c r="AI66" s="205">
        <f t="shared" si="18"/>
        <v>0</v>
      </c>
      <c r="AJ66" s="204">
        <f t="shared" si="18"/>
        <v>0</v>
      </c>
      <c r="AK66" s="205">
        <f t="shared" si="18"/>
        <v>0</v>
      </c>
      <c r="AL66" s="204">
        <f t="shared" si="18"/>
        <v>0</v>
      </c>
      <c r="AM66" s="205">
        <f t="shared" si="18"/>
        <v>0</v>
      </c>
      <c r="AN66" s="204">
        <f t="shared" si="18"/>
        <v>0</v>
      </c>
      <c r="AO66" s="206">
        <f t="shared" si="18"/>
        <v>0</v>
      </c>
      <c r="AP66" s="207">
        <f t="shared" si="18"/>
        <v>0</v>
      </c>
      <c r="AQ66" s="208">
        <f t="shared" si="18"/>
        <v>0</v>
      </c>
      <c r="AR66" s="209">
        <f t="shared" si="18"/>
        <v>0</v>
      </c>
      <c r="AS66" s="210">
        <f t="shared" si="18"/>
        <v>0</v>
      </c>
      <c r="AT66" s="211">
        <f>SUM(AT61:AT65)</f>
        <v>0</v>
      </c>
      <c r="AU66" s="211">
        <f>SUM(AU61:AU65)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</row>
    <row r="67" spans="1:98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</row>
    <row r="68" spans="1:98" ht="39" customHeight="1" x14ac:dyDescent="0.2">
      <c r="A68" s="455" t="s">
        <v>79</v>
      </c>
      <c r="B68" s="454" t="s">
        <v>80</v>
      </c>
      <c r="C68" s="456" t="s">
        <v>29</v>
      </c>
      <c r="D68" s="456" t="s">
        <v>89</v>
      </c>
      <c r="E68" s="456" t="s">
        <v>31</v>
      </c>
      <c r="F68" s="456" t="s">
        <v>9</v>
      </c>
      <c r="G68" s="456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</row>
    <row r="69" spans="1:98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</row>
    <row r="70" spans="1:98" ht="20.25" customHeight="1" x14ac:dyDescent="0.2">
      <c r="A70" s="180" t="s">
        <v>85</v>
      </c>
      <c r="B70" s="217">
        <f t="shared" ref="B70:B72" si="19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</row>
    <row r="71" spans="1:98" ht="20.25" customHeight="1" x14ac:dyDescent="0.2">
      <c r="A71" s="180" t="s">
        <v>86</v>
      </c>
      <c r="B71" s="217">
        <f t="shared" si="19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</row>
    <row r="72" spans="1:98" ht="20.25" customHeight="1" x14ac:dyDescent="0.2">
      <c r="A72" s="180" t="s">
        <v>87</v>
      </c>
      <c r="B72" s="218">
        <f t="shared" si="19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</row>
    <row r="73" spans="1:98" ht="15" customHeight="1" x14ac:dyDescent="0.2">
      <c r="A73" s="489" t="s">
        <v>5</v>
      </c>
      <c r="B73" s="219">
        <f>SUM(B69:B72)</f>
        <v>0</v>
      </c>
      <c r="C73" s="219">
        <f>SUM(C69:C72)</f>
        <v>0</v>
      </c>
      <c r="D73" s="219">
        <f t="shared" ref="D73:E73" si="20">SUM(D69:D72)</f>
        <v>0</v>
      </c>
      <c r="E73" s="219">
        <f t="shared" si="20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</row>
    <row r="74" spans="1:98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</row>
    <row r="75" spans="1:98" ht="45" customHeight="1" x14ac:dyDescent="0.2">
      <c r="A75" s="455" t="s">
        <v>79</v>
      </c>
      <c r="B75" s="454" t="s">
        <v>80</v>
      </c>
      <c r="C75" s="456" t="s">
        <v>29</v>
      </c>
      <c r="D75" s="456" t="s">
        <v>89</v>
      </c>
      <c r="E75" s="456" t="s">
        <v>31</v>
      </c>
      <c r="F75" s="456" t="s">
        <v>9</v>
      </c>
      <c r="G75" s="456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</row>
    <row r="76" spans="1:98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</row>
    <row r="77" spans="1:98" ht="17.25" customHeight="1" x14ac:dyDescent="0.2">
      <c r="A77" s="180" t="s">
        <v>85</v>
      </c>
      <c r="B77" s="217">
        <f t="shared" ref="B77:B79" si="21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</row>
    <row r="78" spans="1:98" ht="17.25" customHeight="1" x14ac:dyDescent="0.2">
      <c r="A78" s="180" t="s">
        <v>86</v>
      </c>
      <c r="B78" s="217">
        <f t="shared" si="21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</row>
    <row r="79" spans="1:98" ht="17.25" customHeight="1" x14ac:dyDescent="0.2">
      <c r="A79" s="180" t="s">
        <v>87</v>
      </c>
      <c r="B79" s="218">
        <f t="shared" si="21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</row>
    <row r="80" spans="1:98" x14ac:dyDescent="0.2">
      <c r="A80" s="489" t="s">
        <v>5</v>
      </c>
      <c r="B80" s="219">
        <f>SUM(B76:B79)</f>
        <v>0</v>
      </c>
      <c r="C80" s="219">
        <f>SUM(C76:C79)</f>
        <v>0</v>
      </c>
      <c r="D80" s="219">
        <f t="shared" ref="D80:F80" si="22">SUM(D76:D79)</f>
        <v>0</v>
      </c>
      <c r="E80" s="219">
        <f t="shared" si="22"/>
        <v>0</v>
      </c>
      <c r="F80" s="219">
        <f t="shared" si="22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</row>
    <row r="81" spans="1:98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</row>
    <row r="82" spans="1:98" ht="43.5" customHeight="1" x14ac:dyDescent="0.2">
      <c r="A82" s="459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491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</row>
    <row r="83" spans="1:98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</row>
    <row r="84" spans="1:98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</row>
    <row r="85" spans="1:98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</row>
    <row r="86" spans="1:98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</row>
    <row r="87" spans="1:98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</row>
    <row r="88" spans="1:98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</row>
    <row r="89" spans="1:98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</row>
    <row r="90" spans="1:98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</row>
    <row r="91" spans="1:98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</row>
    <row r="92" spans="1:98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</row>
    <row r="93" spans="1:98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</row>
    <row r="94" spans="1:98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</row>
    <row r="95" spans="1:98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</row>
    <row r="96" spans="1:98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</row>
    <row r="97" spans="1:98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</row>
    <row r="98" spans="1:98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</row>
    <row r="99" spans="1:98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</row>
    <row r="100" spans="1:98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</row>
    <row r="101" spans="1:98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</row>
    <row r="102" spans="1:98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</row>
    <row r="103" spans="1:98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</row>
    <row r="104" spans="1:98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</row>
    <row r="105" spans="1:98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</row>
    <row r="106" spans="1:98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</row>
    <row r="107" spans="1:98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</row>
    <row r="108" spans="1:98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</row>
    <row r="109" spans="1:98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</row>
    <row r="110" spans="1:98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</row>
    <row r="111" spans="1:98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</row>
    <row r="112" spans="1:98" ht="18" customHeight="1" x14ac:dyDescent="0.2">
      <c r="A112" s="492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493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</row>
    <row r="113" spans="1:98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</row>
    <row r="114" spans="1:98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494" t="s">
        <v>8</v>
      </c>
      <c r="F114" s="491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</row>
    <row r="115" spans="1:98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</row>
    <row r="116" spans="1:98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</row>
    <row r="117" spans="1:98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</row>
    <row r="118" spans="1:98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</row>
    <row r="119" spans="1:98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</row>
    <row r="120" spans="1:98" ht="18.75" customHeight="1" x14ac:dyDescent="0.2">
      <c r="A120" s="489" t="s">
        <v>5</v>
      </c>
      <c r="B120" s="241">
        <f>SUM(B115:B119)</f>
        <v>0</v>
      </c>
      <c r="C120" s="242">
        <f>SUM(C115:C119)</f>
        <v>0</v>
      </c>
      <c r="D120" s="443">
        <f>SUM(D115:D119)</f>
        <v>0</v>
      </c>
      <c r="E120" s="493">
        <f>SUM(E115:E119)</f>
        <v>0</v>
      </c>
      <c r="F120" s="493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</row>
    <row r="121" spans="1:98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</row>
    <row r="122" spans="1:98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494" t="s">
        <v>8</v>
      </c>
      <c r="F122" s="491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</row>
    <row r="123" spans="1:98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</row>
    <row r="124" spans="1:98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</row>
    <row r="125" spans="1:98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</row>
    <row r="126" spans="1:98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98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98" ht="19.5" customHeight="1" x14ac:dyDescent="0.2">
      <c r="A128" s="489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493">
        <f>SUM(E123:E127)</f>
        <v>0</v>
      </c>
      <c r="F128" s="493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987" t="s">
        <v>129</v>
      </c>
      <c r="B130" s="988"/>
      <c r="C130" s="989" t="s">
        <v>5</v>
      </c>
      <c r="D130" s="956" t="s">
        <v>7</v>
      </c>
      <c r="E130" s="957"/>
      <c r="F130" s="957"/>
      <c r="G130" s="952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442" t="s">
        <v>30</v>
      </c>
      <c r="F131" s="468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987" t="s">
        <v>133</v>
      </c>
      <c r="B135" s="991"/>
      <c r="C135" s="988"/>
      <c r="D135" s="989" t="s">
        <v>5</v>
      </c>
      <c r="E135" s="956" t="s">
        <v>7</v>
      </c>
      <c r="F135" s="957"/>
      <c r="G135" s="957"/>
      <c r="H135" s="952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468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505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506"/>
      <c r="F139" s="507"/>
      <c r="G139" s="508"/>
      <c r="H139" s="509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982" t="s">
        <v>137</v>
      </c>
      <c r="B140" s="952" t="s">
        <v>5</v>
      </c>
      <c r="C140" s="992" t="s">
        <v>138</v>
      </c>
      <c r="D140" s="993"/>
      <c r="E140" s="994"/>
      <c r="F140" s="930" t="s">
        <v>139</v>
      </c>
      <c r="G140" s="931" t="s">
        <v>140</v>
      </c>
      <c r="H140" s="995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510" t="s">
        <v>143</v>
      </c>
      <c r="F141" s="930"/>
      <c r="G141" s="931"/>
      <c r="H141" s="510" t="s">
        <v>29</v>
      </c>
      <c r="I141" s="454" t="s">
        <v>30</v>
      </c>
      <c r="J141" s="454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3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4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5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3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4"/>
        <v/>
      </c>
      <c r="CB144" s="31"/>
      <c r="CC144" s="31"/>
      <c r="CD144" s="31"/>
      <c r="CE144" s="31"/>
      <c r="CF144" s="31"/>
      <c r="CG144" s="32">
        <f t="shared" si="25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98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</row>
    <row r="146" spans="1:98" ht="21.75" customHeight="1" x14ac:dyDescent="0.2">
      <c r="A146" s="982" t="s">
        <v>145</v>
      </c>
      <c r="B146" s="952" t="s">
        <v>146</v>
      </c>
      <c r="C146" s="992" t="s">
        <v>147</v>
      </c>
      <c r="D146" s="994"/>
      <c r="E146" s="993" t="s">
        <v>148</v>
      </c>
      <c r="F146" s="994"/>
      <c r="G146" s="993" t="s">
        <v>149</v>
      </c>
      <c r="H146" s="994"/>
      <c r="I146" s="992" t="s">
        <v>150</v>
      </c>
      <c r="J146" s="994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</row>
    <row r="147" spans="1:98" ht="24" customHeight="1" x14ac:dyDescent="0.2">
      <c r="A147" s="912"/>
      <c r="B147" s="848"/>
      <c r="C147" s="15" t="s">
        <v>151</v>
      </c>
      <c r="D147" s="510" t="s">
        <v>152</v>
      </c>
      <c r="E147" s="15" t="s">
        <v>151</v>
      </c>
      <c r="F147" s="495" t="s">
        <v>152</v>
      </c>
      <c r="G147" s="15" t="s">
        <v>151</v>
      </c>
      <c r="H147" s="510" t="s">
        <v>152</v>
      </c>
      <c r="I147" s="15" t="s">
        <v>151</v>
      </c>
      <c r="J147" s="510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</row>
    <row r="148" spans="1:98" ht="15" customHeight="1" x14ac:dyDescent="0.2">
      <c r="A148" s="952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</row>
    <row r="149" spans="1:98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</row>
    <row r="150" spans="1:98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</row>
    <row r="151" spans="1:98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</row>
    <row r="152" spans="1:98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</row>
    <row r="153" spans="1:98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</row>
    <row r="154" spans="1:98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</row>
    <row r="155" spans="1:98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</row>
    <row r="156" spans="1:98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</row>
    <row r="157" spans="1:98" ht="15" customHeight="1" x14ac:dyDescent="0.2">
      <c r="A157" s="952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</row>
    <row r="158" spans="1:98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</row>
    <row r="159" spans="1:98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</row>
    <row r="160" spans="1:98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</row>
    <row r="161" spans="1:98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</row>
    <row r="162" spans="1:98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</row>
    <row r="163" spans="1:98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</row>
    <row r="164" spans="1:98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</row>
    <row r="165" spans="1:98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</row>
    <row r="166" spans="1:98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</row>
    <row r="167" spans="1:98" ht="15" customHeight="1" x14ac:dyDescent="0.2">
      <c r="A167" s="989" t="s">
        <v>35</v>
      </c>
      <c r="B167" s="953" t="s">
        <v>5</v>
      </c>
      <c r="C167" s="954"/>
      <c r="D167" s="955"/>
      <c r="E167" s="996" t="s">
        <v>81</v>
      </c>
      <c r="F167" s="997"/>
      <c r="G167" s="997"/>
      <c r="H167" s="997"/>
      <c r="I167" s="997"/>
      <c r="J167" s="997"/>
      <c r="K167" s="997"/>
      <c r="L167" s="997"/>
      <c r="M167" s="997"/>
      <c r="N167" s="997"/>
      <c r="O167" s="997"/>
      <c r="P167" s="997"/>
      <c r="Q167" s="997"/>
      <c r="R167" s="997"/>
      <c r="S167" s="997"/>
      <c r="T167" s="997"/>
      <c r="U167" s="997"/>
      <c r="V167" s="997"/>
      <c r="W167" s="997"/>
      <c r="X167" s="997"/>
      <c r="Y167" s="997"/>
      <c r="Z167" s="997"/>
      <c r="AA167" s="997"/>
      <c r="AB167" s="997"/>
      <c r="AC167" s="997"/>
      <c r="AD167" s="997"/>
      <c r="AE167" s="997"/>
      <c r="AF167" s="997"/>
      <c r="AG167" s="997"/>
      <c r="AH167" s="997"/>
      <c r="AI167" s="997"/>
      <c r="AJ167" s="997"/>
      <c r="AK167" s="997"/>
      <c r="AL167" s="997"/>
      <c r="AM167" s="997"/>
      <c r="AN167" s="997"/>
      <c r="AO167" s="997"/>
      <c r="AP167" s="998"/>
      <c r="AQ167" s="999" t="s">
        <v>170</v>
      </c>
      <c r="AR167" s="999"/>
      <c r="AS167" s="1000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</row>
    <row r="168" spans="1:98" ht="15" customHeight="1" x14ac:dyDescent="0.2">
      <c r="A168" s="933"/>
      <c r="B168" s="913"/>
      <c r="C168" s="934"/>
      <c r="D168" s="935"/>
      <c r="E168" s="992" t="s">
        <v>10</v>
      </c>
      <c r="F168" s="994"/>
      <c r="G168" s="992" t="s">
        <v>11</v>
      </c>
      <c r="H168" s="994"/>
      <c r="I168" s="992" t="s">
        <v>12</v>
      </c>
      <c r="J168" s="994"/>
      <c r="K168" s="992" t="s">
        <v>13</v>
      </c>
      <c r="L168" s="994"/>
      <c r="M168" s="992" t="s">
        <v>14</v>
      </c>
      <c r="N168" s="994"/>
      <c r="O168" s="992" t="s">
        <v>15</v>
      </c>
      <c r="P168" s="994"/>
      <c r="Q168" s="992" t="s">
        <v>16</v>
      </c>
      <c r="R168" s="994"/>
      <c r="S168" s="992" t="s">
        <v>17</v>
      </c>
      <c r="T168" s="994"/>
      <c r="U168" s="992" t="s">
        <v>18</v>
      </c>
      <c r="V168" s="994"/>
      <c r="W168" s="992" t="s">
        <v>19</v>
      </c>
      <c r="X168" s="994"/>
      <c r="Y168" s="992" t="s">
        <v>20</v>
      </c>
      <c r="Z168" s="994"/>
      <c r="AA168" s="992" t="s">
        <v>21</v>
      </c>
      <c r="AB168" s="994"/>
      <c r="AC168" s="992" t="s">
        <v>22</v>
      </c>
      <c r="AD168" s="994"/>
      <c r="AE168" s="992" t="s">
        <v>23</v>
      </c>
      <c r="AF168" s="994"/>
      <c r="AG168" s="992" t="s">
        <v>24</v>
      </c>
      <c r="AH168" s="994"/>
      <c r="AI168" s="992" t="s">
        <v>25</v>
      </c>
      <c r="AJ168" s="994"/>
      <c r="AK168" s="992" t="s">
        <v>26</v>
      </c>
      <c r="AL168" s="994"/>
      <c r="AM168" s="992" t="s">
        <v>27</v>
      </c>
      <c r="AN168" s="994"/>
      <c r="AO168" s="996" t="s">
        <v>28</v>
      </c>
      <c r="AP168" s="998"/>
      <c r="AQ168" s="966" t="s">
        <v>171</v>
      </c>
      <c r="AR168" s="996" t="s">
        <v>172</v>
      </c>
      <c r="AS168" s="997"/>
      <c r="AT168" s="511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</row>
    <row r="169" spans="1:98" ht="35.25" customHeight="1" x14ac:dyDescent="0.2">
      <c r="A169" s="923"/>
      <c r="B169" s="225" t="s">
        <v>32</v>
      </c>
      <c r="C169" s="226" t="s">
        <v>33</v>
      </c>
      <c r="D169" s="452" t="s">
        <v>34</v>
      </c>
      <c r="E169" s="460" t="s">
        <v>33</v>
      </c>
      <c r="F169" s="512" t="s">
        <v>34</v>
      </c>
      <c r="G169" s="460" t="s">
        <v>33</v>
      </c>
      <c r="H169" s="512" t="s">
        <v>34</v>
      </c>
      <c r="I169" s="460" t="s">
        <v>33</v>
      </c>
      <c r="J169" s="512" t="s">
        <v>34</v>
      </c>
      <c r="K169" s="460" t="s">
        <v>33</v>
      </c>
      <c r="L169" s="512" t="s">
        <v>34</v>
      </c>
      <c r="M169" s="460" t="s">
        <v>33</v>
      </c>
      <c r="N169" s="512" t="s">
        <v>34</v>
      </c>
      <c r="O169" s="460" t="s">
        <v>33</v>
      </c>
      <c r="P169" s="512" t="s">
        <v>34</v>
      </c>
      <c r="Q169" s="460" t="s">
        <v>33</v>
      </c>
      <c r="R169" s="512" t="s">
        <v>34</v>
      </c>
      <c r="S169" s="460" t="s">
        <v>33</v>
      </c>
      <c r="T169" s="512" t="s">
        <v>34</v>
      </c>
      <c r="U169" s="460" t="s">
        <v>33</v>
      </c>
      <c r="V169" s="512" t="s">
        <v>34</v>
      </c>
      <c r="W169" s="460" t="s">
        <v>33</v>
      </c>
      <c r="X169" s="512" t="s">
        <v>34</v>
      </c>
      <c r="Y169" s="460" t="s">
        <v>33</v>
      </c>
      <c r="Z169" s="512" t="s">
        <v>34</v>
      </c>
      <c r="AA169" s="460" t="s">
        <v>33</v>
      </c>
      <c r="AB169" s="512" t="s">
        <v>34</v>
      </c>
      <c r="AC169" s="460" t="s">
        <v>33</v>
      </c>
      <c r="AD169" s="512" t="s">
        <v>34</v>
      </c>
      <c r="AE169" s="460" t="s">
        <v>33</v>
      </c>
      <c r="AF169" s="512" t="s">
        <v>34</v>
      </c>
      <c r="AG169" s="460" t="s">
        <v>33</v>
      </c>
      <c r="AH169" s="512" t="s">
        <v>34</v>
      </c>
      <c r="AI169" s="460" t="s">
        <v>33</v>
      </c>
      <c r="AJ169" s="512" t="s">
        <v>34</v>
      </c>
      <c r="AK169" s="460" t="s">
        <v>33</v>
      </c>
      <c r="AL169" s="512" t="s">
        <v>34</v>
      </c>
      <c r="AM169" s="460" t="s">
        <v>33</v>
      </c>
      <c r="AN169" s="512" t="s">
        <v>34</v>
      </c>
      <c r="AO169" s="460" t="s">
        <v>33</v>
      </c>
      <c r="AP169" s="513" t="s">
        <v>34</v>
      </c>
      <c r="AQ169" s="939"/>
      <c r="AR169" s="454" t="s">
        <v>173</v>
      </c>
      <c r="AS169" s="468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</row>
    <row r="170" spans="1:98" x14ac:dyDescent="0.2">
      <c r="A170" s="497" t="s">
        <v>52</v>
      </c>
      <c r="B170" s="200">
        <f t="shared" ref="B170:B176" si="26">SUM(C170+D170)</f>
        <v>238</v>
      </c>
      <c r="C170" s="201">
        <f t="shared" ref="C170:C180" si="27">SUM(E170+G170+I170+K170+M170+O170+Q170+S170+U170+W170+Y170+AA170+AC170+AE170+AG170+AI170+AK170+AM170+AO170)</f>
        <v>95</v>
      </c>
      <c r="D170" s="461">
        <f t="shared" ref="D170:D187" si="28">SUM(F170+H170+J170+L170+N170+P170+R170+T170+V170+X170+Z170+AB170+AD170+AF170+AH170+AJ170+AL170+AN170+AP170)</f>
        <v>143</v>
      </c>
      <c r="E170" s="23">
        <v>0</v>
      </c>
      <c r="F170" s="462">
        <v>1</v>
      </c>
      <c r="G170" s="23">
        <v>0</v>
      </c>
      <c r="H170" s="25">
        <v>0</v>
      </c>
      <c r="I170" s="23">
        <v>2</v>
      </c>
      <c r="J170" s="25">
        <v>0</v>
      </c>
      <c r="K170" s="23">
        <v>1</v>
      </c>
      <c r="L170" s="25">
        <v>2</v>
      </c>
      <c r="M170" s="23">
        <v>4</v>
      </c>
      <c r="N170" s="25">
        <v>3</v>
      </c>
      <c r="O170" s="23">
        <v>5</v>
      </c>
      <c r="P170" s="25">
        <v>4</v>
      </c>
      <c r="Q170" s="23">
        <v>4</v>
      </c>
      <c r="R170" s="25">
        <v>3</v>
      </c>
      <c r="S170" s="23">
        <v>0</v>
      </c>
      <c r="T170" s="25">
        <v>3</v>
      </c>
      <c r="U170" s="23">
        <v>1</v>
      </c>
      <c r="V170" s="25">
        <v>3</v>
      </c>
      <c r="W170" s="23">
        <v>2</v>
      </c>
      <c r="X170" s="25">
        <v>3</v>
      </c>
      <c r="Y170" s="23">
        <v>5</v>
      </c>
      <c r="Z170" s="25">
        <v>4</v>
      </c>
      <c r="AA170" s="23">
        <v>4</v>
      </c>
      <c r="AB170" s="25">
        <v>2</v>
      </c>
      <c r="AC170" s="23">
        <v>3</v>
      </c>
      <c r="AD170" s="25">
        <v>9</v>
      </c>
      <c r="AE170" s="23">
        <v>5</v>
      </c>
      <c r="AF170" s="25">
        <v>10</v>
      </c>
      <c r="AG170" s="23">
        <v>14</v>
      </c>
      <c r="AH170" s="25">
        <v>9</v>
      </c>
      <c r="AI170" s="23">
        <v>7</v>
      </c>
      <c r="AJ170" s="25">
        <v>17</v>
      </c>
      <c r="AK170" s="23">
        <v>9</v>
      </c>
      <c r="AL170" s="25">
        <v>22</v>
      </c>
      <c r="AM170" s="23">
        <v>9</v>
      </c>
      <c r="AN170" s="25">
        <v>12</v>
      </c>
      <c r="AO170" s="485">
        <v>20</v>
      </c>
      <c r="AP170" s="27">
        <v>36</v>
      </c>
      <c r="AQ170" s="463">
        <v>132</v>
      </c>
      <c r="AR170" s="310">
        <v>17</v>
      </c>
      <c r="AS170" s="462">
        <v>89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</row>
    <row r="171" spans="1:98" x14ac:dyDescent="0.2">
      <c r="A171" s="312" t="s">
        <v>36</v>
      </c>
      <c r="B171" s="313">
        <f t="shared" si="26"/>
        <v>0</v>
      </c>
      <c r="C171" s="314">
        <f t="shared" si="27"/>
        <v>0</v>
      </c>
      <c r="D171" s="315">
        <f>SUM(F171+H171+J171+L171+N171+P171+R171+T171+V171+X171+Z171+AB171+AD171+AF171+AH171+AJ171+AL171+AN171+AP171)</f>
        <v>0</v>
      </c>
      <c r="E171" s="84"/>
      <c r="F171" s="316"/>
      <c r="G171" s="84"/>
      <c r="H171" s="85"/>
      <c r="I171" s="84"/>
      <c r="J171" s="85"/>
      <c r="K171" s="84"/>
      <c r="L171" s="85"/>
      <c r="M171" s="84"/>
      <c r="N171" s="85"/>
      <c r="O171" s="84"/>
      <c r="P171" s="85"/>
      <c r="Q171" s="84"/>
      <c r="R171" s="85"/>
      <c r="S171" s="84"/>
      <c r="T171" s="85"/>
      <c r="U171" s="84"/>
      <c r="V171" s="85"/>
      <c r="W171" s="84"/>
      <c r="X171" s="85"/>
      <c r="Y171" s="84"/>
      <c r="Z171" s="85"/>
      <c r="AA171" s="84"/>
      <c r="AB171" s="85"/>
      <c r="AC171" s="84"/>
      <c r="AD171" s="85"/>
      <c r="AE171" s="84"/>
      <c r="AF171" s="85"/>
      <c r="AG171" s="84"/>
      <c r="AH171" s="85"/>
      <c r="AI171" s="84"/>
      <c r="AJ171" s="85"/>
      <c r="AK171" s="84"/>
      <c r="AL171" s="85"/>
      <c r="AM171" s="84"/>
      <c r="AN171" s="85"/>
      <c r="AO171" s="86"/>
      <c r="AP171" s="87"/>
      <c r="AQ171" s="317"/>
      <c r="AR171" s="318"/>
      <c r="AS171" s="316"/>
      <c r="AT171" s="311" t="str">
        <f t="shared" ref="AT171:AT194" si="29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30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1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</row>
    <row r="172" spans="1:98" ht="27" customHeight="1" x14ac:dyDescent="0.2">
      <c r="A172" s="319" t="s">
        <v>175</v>
      </c>
      <c r="B172" s="320">
        <f t="shared" si="26"/>
        <v>0</v>
      </c>
      <c r="C172" s="321">
        <f t="shared" si="27"/>
        <v>0</v>
      </c>
      <c r="D172" s="322">
        <f t="shared" si="28"/>
        <v>0</v>
      </c>
      <c r="E172" s="37"/>
      <c r="F172" s="38"/>
      <c r="G172" s="37"/>
      <c r="H172" s="39"/>
      <c r="I172" s="37"/>
      <c r="J172" s="39"/>
      <c r="K172" s="37"/>
      <c r="L172" s="39"/>
      <c r="M172" s="37"/>
      <c r="N172" s="39"/>
      <c r="O172" s="37"/>
      <c r="P172" s="39"/>
      <c r="Q172" s="37"/>
      <c r="R172" s="39"/>
      <c r="S172" s="37"/>
      <c r="T172" s="39"/>
      <c r="U172" s="37"/>
      <c r="V172" s="39"/>
      <c r="W172" s="37"/>
      <c r="X172" s="39"/>
      <c r="Y172" s="37"/>
      <c r="Z172" s="39"/>
      <c r="AA172" s="37"/>
      <c r="AB172" s="39"/>
      <c r="AC172" s="37"/>
      <c r="AD172" s="39"/>
      <c r="AE172" s="37"/>
      <c r="AF172" s="39"/>
      <c r="AG172" s="37"/>
      <c r="AH172" s="39"/>
      <c r="AI172" s="37"/>
      <c r="AJ172" s="39"/>
      <c r="AK172" s="37"/>
      <c r="AL172" s="39"/>
      <c r="AM172" s="37"/>
      <c r="AN172" s="39"/>
      <c r="AO172" s="40"/>
      <c r="AP172" s="41"/>
      <c r="AQ172" s="174"/>
      <c r="AR172" s="216"/>
      <c r="AS172" s="38"/>
      <c r="AT172" s="311" t="str">
        <f t="shared" si="29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30"/>
        <v/>
      </c>
      <c r="CB172" s="31"/>
      <c r="CC172" s="31"/>
      <c r="CD172" s="31"/>
      <c r="CE172" s="31"/>
      <c r="CF172" s="31"/>
      <c r="CG172" s="32">
        <f t="shared" si="31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</row>
    <row r="173" spans="1:98" ht="13.5" customHeight="1" x14ac:dyDescent="0.2">
      <c r="A173" s="323" t="s">
        <v>176</v>
      </c>
      <c r="B173" s="324">
        <f t="shared" si="26"/>
        <v>0</v>
      </c>
      <c r="C173" s="325">
        <f t="shared" si="27"/>
        <v>0</v>
      </c>
      <c r="D173" s="326">
        <f t="shared" si="28"/>
        <v>0</v>
      </c>
      <c r="E173" s="51"/>
      <c r="F173" s="57"/>
      <c r="G173" s="51"/>
      <c r="H173" s="57"/>
      <c r="I173" s="51"/>
      <c r="J173" s="57"/>
      <c r="K173" s="51"/>
      <c r="L173" s="52"/>
      <c r="M173" s="51"/>
      <c r="N173" s="52"/>
      <c r="O173" s="51"/>
      <c r="P173" s="52"/>
      <c r="Q173" s="51"/>
      <c r="R173" s="52"/>
      <c r="S173" s="51"/>
      <c r="T173" s="52"/>
      <c r="U173" s="51"/>
      <c r="V173" s="52"/>
      <c r="W173" s="51"/>
      <c r="X173" s="52"/>
      <c r="Y173" s="51"/>
      <c r="Z173" s="52"/>
      <c r="AA173" s="51"/>
      <c r="AB173" s="57"/>
      <c r="AC173" s="51"/>
      <c r="AD173" s="57"/>
      <c r="AE173" s="51"/>
      <c r="AF173" s="52"/>
      <c r="AG173" s="51"/>
      <c r="AH173" s="52"/>
      <c r="AI173" s="51"/>
      <c r="AJ173" s="52"/>
      <c r="AK173" s="51"/>
      <c r="AL173" s="52"/>
      <c r="AM173" s="51"/>
      <c r="AN173" s="52"/>
      <c r="AO173" s="53"/>
      <c r="AP173" s="54"/>
      <c r="AQ173" s="185"/>
      <c r="AR173" s="100"/>
      <c r="AS173" s="57"/>
      <c r="AT173" s="311" t="str">
        <f t="shared" si="29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30"/>
        <v/>
      </c>
      <c r="CB173" s="31"/>
      <c r="CC173" s="31"/>
      <c r="CD173" s="31"/>
      <c r="CE173" s="31"/>
      <c r="CF173" s="31"/>
      <c r="CG173" s="32">
        <f t="shared" si="31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</row>
    <row r="174" spans="1:98" ht="15.6" customHeight="1" x14ac:dyDescent="0.2">
      <c r="A174" s="323" t="s">
        <v>177</v>
      </c>
      <c r="B174" s="324">
        <f t="shared" si="26"/>
        <v>39</v>
      </c>
      <c r="C174" s="325">
        <f t="shared" si="27"/>
        <v>12</v>
      </c>
      <c r="D174" s="326">
        <f t="shared" si="28"/>
        <v>27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1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7">
        <v>0</v>
      </c>
      <c r="AC174" s="51">
        <v>0</v>
      </c>
      <c r="AD174" s="57">
        <v>1</v>
      </c>
      <c r="AE174" s="51">
        <v>1</v>
      </c>
      <c r="AF174" s="52">
        <v>2</v>
      </c>
      <c r="AG174" s="51">
        <v>2</v>
      </c>
      <c r="AH174" s="52">
        <v>3</v>
      </c>
      <c r="AI174" s="51">
        <v>1</v>
      </c>
      <c r="AJ174" s="52">
        <v>3</v>
      </c>
      <c r="AK174" s="51">
        <v>1</v>
      </c>
      <c r="AL174" s="52">
        <v>3</v>
      </c>
      <c r="AM174" s="51">
        <v>2</v>
      </c>
      <c r="AN174" s="52">
        <v>4</v>
      </c>
      <c r="AO174" s="53">
        <v>5</v>
      </c>
      <c r="AP174" s="54">
        <v>10</v>
      </c>
      <c r="AQ174" s="185">
        <v>7</v>
      </c>
      <c r="AR174" s="100">
        <v>2</v>
      </c>
      <c r="AS174" s="57">
        <v>30</v>
      </c>
      <c r="AT174" s="311" t="str">
        <f t="shared" si="29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30"/>
        <v/>
      </c>
      <c r="CB174" s="31"/>
      <c r="CC174" s="31"/>
      <c r="CD174" s="31"/>
      <c r="CE174" s="31"/>
      <c r="CF174" s="31"/>
      <c r="CG174" s="32">
        <f t="shared" si="31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</row>
    <row r="175" spans="1:98" ht="15.6" customHeight="1" x14ac:dyDescent="0.2">
      <c r="A175" s="323" t="s">
        <v>178</v>
      </c>
      <c r="B175" s="324">
        <f t="shared" si="26"/>
        <v>0</v>
      </c>
      <c r="C175" s="325">
        <f t="shared" si="27"/>
        <v>0</v>
      </c>
      <c r="D175" s="326">
        <f t="shared" si="28"/>
        <v>0</v>
      </c>
      <c r="E175" s="51"/>
      <c r="F175" s="57"/>
      <c r="G175" s="51"/>
      <c r="H175" s="57"/>
      <c r="I175" s="51"/>
      <c r="J175" s="57"/>
      <c r="K175" s="51"/>
      <c r="L175" s="52"/>
      <c r="M175" s="51"/>
      <c r="N175" s="52"/>
      <c r="O175" s="51"/>
      <c r="P175" s="52"/>
      <c r="Q175" s="51"/>
      <c r="R175" s="52"/>
      <c r="S175" s="51"/>
      <c r="T175" s="52"/>
      <c r="U175" s="51"/>
      <c r="V175" s="52"/>
      <c r="W175" s="51"/>
      <c r="X175" s="52"/>
      <c r="Y175" s="51"/>
      <c r="Z175" s="52"/>
      <c r="AA175" s="51"/>
      <c r="AB175" s="57"/>
      <c r="AC175" s="51"/>
      <c r="AD175" s="57"/>
      <c r="AE175" s="51"/>
      <c r="AF175" s="52"/>
      <c r="AG175" s="51"/>
      <c r="AH175" s="52"/>
      <c r="AI175" s="51"/>
      <c r="AJ175" s="52"/>
      <c r="AK175" s="51"/>
      <c r="AL175" s="52"/>
      <c r="AM175" s="51"/>
      <c r="AN175" s="52"/>
      <c r="AO175" s="53"/>
      <c r="AP175" s="54"/>
      <c r="AQ175" s="185"/>
      <c r="AR175" s="100"/>
      <c r="AS175" s="57"/>
      <c r="AT175" s="311" t="str">
        <f t="shared" si="29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30"/>
        <v/>
      </c>
      <c r="CB175" s="31"/>
      <c r="CC175" s="31"/>
      <c r="CD175" s="31"/>
      <c r="CE175" s="31"/>
      <c r="CF175" s="31"/>
      <c r="CG175" s="32">
        <f t="shared" si="31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</row>
    <row r="176" spans="1:98" ht="15.6" customHeight="1" x14ac:dyDescent="0.2">
      <c r="A176" s="323" t="s">
        <v>179</v>
      </c>
      <c r="B176" s="324">
        <f t="shared" si="26"/>
        <v>0</v>
      </c>
      <c r="C176" s="325">
        <f t="shared" si="27"/>
        <v>0</v>
      </c>
      <c r="D176" s="326">
        <f>SUM(F176+H176+J176+L176+N176+P176+R176+T176+V176+X176+Z176+AB176+AD176+AF176+AH176+AJ176+AL176+AN176+AP176)</f>
        <v>0</v>
      </c>
      <c r="E176" s="51"/>
      <c r="F176" s="57"/>
      <c r="G176" s="51"/>
      <c r="H176" s="57"/>
      <c r="I176" s="51"/>
      <c r="J176" s="57"/>
      <c r="K176" s="51"/>
      <c r="L176" s="52"/>
      <c r="M176" s="51"/>
      <c r="N176" s="52"/>
      <c r="O176" s="51"/>
      <c r="P176" s="52"/>
      <c r="Q176" s="51"/>
      <c r="R176" s="52"/>
      <c r="S176" s="51"/>
      <c r="T176" s="52"/>
      <c r="U176" s="51"/>
      <c r="V176" s="52"/>
      <c r="W176" s="51"/>
      <c r="X176" s="52"/>
      <c r="Y176" s="51"/>
      <c r="Z176" s="52"/>
      <c r="AA176" s="51"/>
      <c r="AB176" s="57"/>
      <c r="AC176" s="51"/>
      <c r="AD176" s="57"/>
      <c r="AE176" s="51"/>
      <c r="AF176" s="52"/>
      <c r="AG176" s="51"/>
      <c r="AH176" s="52"/>
      <c r="AI176" s="51"/>
      <c r="AJ176" s="52"/>
      <c r="AK176" s="51"/>
      <c r="AL176" s="52"/>
      <c r="AM176" s="51"/>
      <c r="AN176" s="52"/>
      <c r="AO176" s="53"/>
      <c r="AP176" s="54"/>
      <c r="AQ176" s="185"/>
      <c r="AR176" s="100"/>
      <c r="AS176" s="57"/>
      <c r="AT176" s="311" t="str">
        <f t="shared" si="29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30"/>
        <v/>
      </c>
      <c r="CB176" s="31"/>
      <c r="CC176" s="31"/>
      <c r="CD176" s="31"/>
      <c r="CE176" s="31"/>
      <c r="CF176" s="31"/>
      <c r="CG176" s="32">
        <f t="shared" si="31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</row>
    <row r="177" spans="1:98" ht="15.6" customHeight="1" x14ac:dyDescent="0.2">
      <c r="A177" s="323" t="s">
        <v>180</v>
      </c>
      <c r="B177" s="324">
        <f t="shared" ref="B177:B187" si="32">SUM(C177+D177)</f>
        <v>0</v>
      </c>
      <c r="C177" s="325">
        <f t="shared" si="27"/>
        <v>0</v>
      </c>
      <c r="D177" s="326">
        <f>SUM(F177+H177+J177+L177+N177+P177+R177+T177+V177+X177+Z177+AB177+AD177+AF177+AH177+AJ177+AL177+AN177+AP177)</f>
        <v>0</v>
      </c>
      <c r="E177" s="51"/>
      <c r="F177" s="57"/>
      <c r="G177" s="51"/>
      <c r="H177" s="57"/>
      <c r="I177" s="51"/>
      <c r="J177" s="57"/>
      <c r="K177" s="51"/>
      <c r="L177" s="52"/>
      <c r="M177" s="51"/>
      <c r="N177" s="52"/>
      <c r="O177" s="51"/>
      <c r="P177" s="52"/>
      <c r="Q177" s="51"/>
      <c r="R177" s="52"/>
      <c r="S177" s="51"/>
      <c r="T177" s="52"/>
      <c r="U177" s="51"/>
      <c r="V177" s="52"/>
      <c r="W177" s="51"/>
      <c r="X177" s="52"/>
      <c r="Y177" s="51"/>
      <c r="Z177" s="52"/>
      <c r="AA177" s="51"/>
      <c r="AB177" s="57"/>
      <c r="AC177" s="51"/>
      <c r="AD177" s="57"/>
      <c r="AE177" s="51"/>
      <c r="AF177" s="52"/>
      <c r="AG177" s="51"/>
      <c r="AH177" s="52"/>
      <c r="AI177" s="51"/>
      <c r="AJ177" s="52"/>
      <c r="AK177" s="51"/>
      <c r="AL177" s="52"/>
      <c r="AM177" s="51"/>
      <c r="AN177" s="52"/>
      <c r="AO177" s="53"/>
      <c r="AP177" s="54"/>
      <c r="AQ177" s="185"/>
      <c r="AR177" s="100"/>
      <c r="AS177" s="57"/>
      <c r="AT177" s="311" t="str">
        <f t="shared" si="29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30"/>
        <v/>
      </c>
      <c r="CB177" s="31"/>
      <c r="CC177" s="31"/>
      <c r="CD177" s="31"/>
      <c r="CE177" s="31"/>
      <c r="CF177" s="31"/>
      <c r="CG177" s="32">
        <f t="shared" si="31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</row>
    <row r="178" spans="1:98" ht="15.6" customHeight="1" x14ac:dyDescent="0.2">
      <c r="A178" s="323" t="s">
        <v>59</v>
      </c>
      <c r="B178" s="324">
        <f t="shared" si="32"/>
        <v>0</v>
      </c>
      <c r="C178" s="325">
        <f t="shared" si="27"/>
        <v>0</v>
      </c>
      <c r="D178" s="326">
        <f t="shared" si="28"/>
        <v>0</v>
      </c>
      <c r="E178" s="51"/>
      <c r="F178" s="57"/>
      <c r="G178" s="51"/>
      <c r="H178" s="57"/>
      <c r="I178" s="51"/>
      <c r="J178" s="57"/>
      <c r="K178" s="51"/>
      <c r="L178" s="52"/>
      <c r="M178" s="51"/>
      <c r="N178" s="52"/>
      <c r="O178" s="51"/>
      <c r="P178" s="52"/>
      <c r="Q178" s="51"/>
      <c r="R178" s="52"/>
      <c r="S178" s="51"/>
      <c r="T178" s="52"/>
      <c r="U178" s="51"/>
      <c r="V178" s="52"/>
      <c r="W178" s="51"/>
      <c r="X178" s="52"/>
      <c r="Y178" s="51"/>
      <c r="Z178" s="52"/>
      <c r="AA178" s="51"/>
      <c r="AB178" s="57"/>
      <c r="AC178" s="51"/>
      <c r="AD178" s="57"/>
      <c r="AE178" s="51"/>
      <c r="AF178" s="52"/>
      <c r="AG178" s="51"/>
      <c r="AH178" s="52"/>
      <c r="AI178" s="51"/>
      <c r="AJ178" s="52"/>
      <c r="AK178" s="51"/>
      <c r="AL178" s="52"/>
      <c r="AM178" s="51"/>
      <c r="AN178" s="52"/>
      <c r="AO178" s="53"/>
      <c r="AP178" s="54"/>
      <c r="AQ178" s="185"/>
      <c r="AR178" s="100"/>
      <c r="AS178" s="57"/>
      <c r="AT178" s="311" t="str">
        <f t="shared" si="29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30"/>
        <v/>
      </c>
      <c r="CB178" s="31"/>
      <c r="CC178" s="31"/>
      <c r="CD178" s="31"/>
      <c r="CE178" s="31"/>
      <c r="CF178" s="31"/>
      <c r="CG178" s="32">
        <f t="shared" si="31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</row>
    <row r="179" spans="1:98" ht="15.6" customHeight="1" x14ac:dyDescent="0.2">
      <c r="A179" s="323" t="s">
        <v>181</v>
      </c>
      <c r="B179" s="324">
        <f t="shared" si="32"/>
        <v>0</v>
      </c>
      <c r="C179" s="325">
        <f t="shared" si="27"/>
        <v>0</v>
      </c>
      <c r="D179" s="326">
        <f t="shared" si="28"/>
        <v>0</v>
      </c>
      <c r="E179" s="51"/>
      <c r="F179" s="57"/>
      <c r="G179" s="51"/>
      <c r="H179" s="57"/>
      <c r="I179" s="51"/>
      <c r="J179" s="57"/>
      <c r="K179" s="51"/>
      <c r="L179" s="52"/>
      <c r="M179" s="51"/>
      <c r="N179" s="52"/>
      <c r="O179" s="51"/>
      <c r="P179" s="52"/>
      <c r="Q179" s="51"/>
      <c r="R179" s="52"/>
      <c r="S179" s="51"/>
      <c r="T179" s="52"/>
      <c r="U179" s="51"/>
      <c r="V179" s="52"/>
      <c r="W179" s="51"/>
      <c r="X179" s="52"/>
      <c r="Y179" s="51"/>
      <c r="Z179" s="52"/>
      <c r="AA179" s="51"/>
      <c r="AB179" s="57"/>
      <c r="AC179" s="51"/>
      <c r="AD179" s="57"/>
      <c r="AE179" s="51"/>
      <c r="AF179" s="52"/>
      <c r="AG179" s="51"/>
      <c r="AH179" s="52"/>
      <c r="AI179" s="51"/>
      <c r="AJ179" s="52"/>
      <c r="AK179" s="51"/>
      <c r="AL179" s="52"/>
      <c r="AM179" s="51"/>
      <c r="AN179" s="52"/>
      <c r="AO179" s="53"/>
      <c r="AP179" s="54"/>
      <c r="AQ179" s="185"/>
      <c r="AR179" s="100"/>
      <c r="AS179" s="57"/>
      <c r="AT179" s="311" t="str">
        <f t="shared" si="29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30"/>
        <v/>
      </c>
      <c r="CB179" s="31"/>
      <c r="CC179" s="31"/>
      <c r="CD179" s="31"/>
      <c r="CE179" s="31"/>
      <c r="CF179" s="31"/>
      <c r="CG179" s="32">
        <f t="shared" si="31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</row>
    <row r="180" spans="1:98" ht="15.6" customHeight="1" x14ac:dyDescent="0.2">
      <c r="A180" s="323" t="s">
        <v>182</v>
      </c>
      <c r="B180" s="324">
        <f t="shared" si="32"/>
        <v>0</v>
      </c>
      <c r="C180" s="325">
        <f t="shared" si="27"/>
        <v>0</v>
      </c>
      <c r="D180" s="326">
        <f t="shared" si="28"/>
        <v>0</v>
      </c>
      <c r="E180" s="51"/>
      <c r="F180" s="57"/>
      <c r="G180" s="51"/>
      <c r="H180" s="57"/>
      <c r="I180" s="51"/>
      <c r="J180" s="57"/>
      <c r="K180" s="51"/>
      <c r="L180" s="52"/>
      <c r="M180" s="51"/>
      <c r="N180" s="52"/>
      <c r="O180" s="51"/>
      <c r="P180" s="52"/>
      <c r="Q180" s="51"/>
      <c r="R180" s="52"/>
      <c r="S180" s="51"/>
      <c r="T180" s="52"/>
      <c r="U180" s="51"/>
      <c r="V180" s="52"/>
      <c r="W180" s="51"/>
      <c r="X180" s="52"/>
      <c r="Y180" s="51"/>
      <c r="Z180" s="52"/>
      <c r="AA180" s="51"/>
      <c r="AB180" s="57"/>
      <c r="AC180" s="51"/>
      <c r="AD180" s="57"/>
      <c r="AE180" s="51"/>
      <c r="AF180" s="52"/>
      <c r="AG180" s="51"/>
      <c r="AH180" s="52"/>
      <c r="AI180" s="51"/>
      <c r="AJ180" s="52"/>
      <c r="AK180" s="51"/>
      <c r="AL180" s="52"/>
      <c r="AM180" s="51"/>
      <c r="AN180" s="52"/>
      <c r="AO180" s="53"/>
      <c r="AP180" s="54"/>
      <c r="AQ180" s="185"/>
      <c r="AR180" s="100"/>
      <c r="AS180" s="57"/>
      <c r="AT180" s="311" t="str">
        <f t="shared" si="29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30"/>
        <v/>
      </c>
      <c r="CB180" s="31"/>
      <c r="CC180" s="31"/>
      <c r="CD180" s="31"/>
      <c r="CE180" s="31"/>
      <c r="CF180" s="31"/>
      <c r="CG180" s="32">
        <f t="shared" si="31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</row>
    <row r="181" spans="1:98" ht="18" customHeight="1" x14ac:dyDescent="0.2">
      <c r="A181" s="323" t="s">
        <v>183</v>
      </c>
      <c r="B181" s="324">
        <f t="shared" si="32"/>
        <v>84</v>
      </c>
      <c r="C181" s="325">
        <f t="shared" ref="C181:D200" si="33">SUM(E181+G181+I181+K181+M181+O181+Q181+S181+U181+W181+Y181+AA181+AC181+AE181+AG181+AI181+AK181+AM181+AO181)</f>
        <v>31</v>
      </c>
      <c r="D181" s="326">
        <f t="shared" si="28"/>
        <v>53</v>
      </c>
      <c r="E181" s="51">
        <v>0</v>
      </c>
      <c r="F181" s="57">
        <v>0</v>
      </c>
      <c r="G181" s="51">
        <v>0</v>
      </c>
      <c r="H181" s="57">
        <v>0</v>
      </c>
      <c r="I181" s="51">
        <v>0</v>
      </c>
      <c r="J181" s="57">
        <v>0</v>
      </c>
      <c r="K181" s="51">
        <v>0</v>
      </c>
      <c r="L181" s="52">
        <v>2</v>
      </c>
      <c r="M181" s="51">
        <v>4</v>
      </c>
      <c r="N181" s="52">
        <v>2</v>
      </c>
      <c r="O181" s="51">
        <v>5</v>
      </c>
      <c r="P181" s="52">
        <v>2</v>
      </c>
      <c r="Q181" s="51">
        <v>1</v>
      </c>
      <c r="R181" s="52">
        <v>2</v>
      </c>
      <c r="S181" s="51">
        <v>0</v>
      </c>
      <c r="T181" s="52">
        <v>0</v>
      </c>
      <c r="U181" s="51">
        <v>0</v>
      </c>
      <c r="V181" s="52">
        <v>1</v>
      </c>
      <c r="W181" s="51">
        <v>2</v>
      </c>
      <c r="X181" s="52">
        <v>2</v>
      </c>
      <c r="Y181" s="51">
        <v>3</v>
      </c>
      <c r="Z181" s="52">
        <v>3</v>
      </c>
      <c r="AA181" s="51">
        <v>3</v>
      </c>
      <c r="AB181" s="57">
        <v>1</v>
      </c>
      <c r="AC181" s="51">
        <v>1</v>
      </c>
      <c r="AD181" s="57">
        <v>5</v>
      </c>
      <c r="AE181" s="51">
        <v>3</v>
      </c>
      <c r="AF181" s="52">
        <v>3</v>
      </c>
      <c r="AG181" s="51">
        <v>6</v>
      </c>
      <c r="AH181" s="52">
        <v>4</v>
      </c>
      <c r="AI181" s="51">
        <v>1</v>
      </c>
      <c r="AJ181" s="52">
        <v>8</v>
      </c>
      <c r="AK181" s="51">
        <v>0</v>
      </c>
      <c r="AL181" s="52">
        <v>7</v>
      </c>
      <c r="AM181" s="51">
        <v>1</v>
      </c>
      <c r="AN181" s="52">
        <v>3</v>
      </c>
      <c r="AO181" s="53">
        <v>1</v>
      </c>
      <c r="AP181" s="54">
        <v>8</v>
      </c>
      <c r="AQ181" s="185">
        <v>77</v>
      </c>
      <c r="AR181" s="100">
        <v>0</v>
      </c>
      <c r="AS181" s="57">
        <v>7</v>
      </c>
      <c r="AT181" s="311" t="str">
        <f t="shared" si="29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30"/>
        <v/>
      </c>
      <c r="CB181" s="31"/>
      <c r="CC181" s="31"/>
      <c r="CD181" s="31"/>
      <c r="CE181" s="31"/>
      <c r="CF181" s="31"/>
      <c r="CG181" s="32">
        <f t="shared" si="31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</row>
    <row r="182" spans="1:98" ht="15" customHeight="1" x14ac:dyDescent="0.2">
      <c r="A182" s="323" t="s">
        <v>184</v>
      </c>
      <c r="B182" s="324">
        <f t="shared" si="32"/>
        <v>8</v>
      </c>
      <c r="C182" s="325">
        <f t="shared" si="33"/>
        <v>7</v>
      </c>
      <c r="D182" s="326">
        <f t="shared" si="28"/>
        <v>1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1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0</v>
      </c>
      <c r="AB182" s="57">
        <v>0</v>
      </c>
      <c r="AC182" s="51">
        <v>1</v>
      </c>
      <c r="AD182" s="57">
        <v>0</v>
      </c>
      <c r="AE182" s="51">
        <v>0</v>
      </c>
      <c r="AF182" s="52">
        <v>0</v>
      </c>
      <c r="AG182" s="51">
        <v>0</v>
      </c>
      <c r="AH182" s="52">
        <v>1</v>
      </c>
      <c r="AI182" s="51">
        <v>0</v>
      </c>
      <c r="AJ182" s="52">
        <v>0</v>
      </c>
      <c r="AK182" s="51">
        <v>0</v>
      </c>
      <c r="AL182" s="52">
        <v>0</v>
      </c>
      <c r="AM182" s="51">
        <v>2</v>
      </c>
      <c r="AN182" s="52">
        <v>0</v>
      </c>
      <c r="AO182" s="53">
        <v>3</v>
      </c>
      <c r="AP182" s="54">
        <v>0</v>
      </c>
      <c r="AQ182" s="185">
        <v>7</v>
      </c>
      <c r="AR182" s="100">
        <v>0</v>
      </c>
      <c r="AS182" s="57">
        <v>1</v>
      </c>
      <c r="AT182" s="311" t="str">
        <f t="shared" si="29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30"/>
        <v/>
      </c>
      <c r="CB182" s="31"/>
      <c r="CC182" s="31"/>
      <c r="CD182" s="31"/>
      <c r="CE182" s="31"/>
      <c r="CF182" s="31"/>
      <c r="CG182" s="32">
        <f t="shared" si="31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</row>
    <row r="183" spans="1:98" ht="15" customHeight="1" x14ac:dyDescent="0.2">
      <c r="A183" s="323" t="s">
        <v>185</v>
      </c>
      <c r="B183" s="324">
        <f t="shared" si="32"/>
        <v>0</v>
      </c>
      <c r="C183" s="325">
        <f t="shared" si="33"/>
        <v>0</v>
      </c>
      <c r="D183" s="326">
        <f t="shared" si="28"/>
        <v>0</v>
      </c>
      <c r="E183" s="51"/>
      <c r="F183" s="57"/>
      <c r="G183" s="51"/>
      <c r="H183" s="57"/>
      <c r="I183" s="51"/>
      <c r="J183" s="57"/>
      <c r="K183" s="51"/>
      <c r="L183" s="52"/>
      <c r="M183" s="51"/>
      <c r="N183" s="52"/>
      <c r="O183" s="51"/>
      <c r="P183" s="52"/>
      <c r="Q183" s="51"/>
      <c r="R183" s="52"/>
      <c r="S183" s="51"/>
      <c r="T183" s="52"/>
      <c r="U183" s="51"/>
      <c r="V183" s="52"/>
      <c r="W183" s="51"/>
      <c r="X183" s="52"/>
      <c r="Y183" s="51"/>
      <c r="Z183" s="52"/>
      <c r="AA183" s="51"/>
      <c r="AB183" s="57"/>
      <c r="AC183" s="51"/>
      <c r="AD183" s="57"/>
      <c r="AE183" s="51"/>
      <c r="AF183" s="52"/>
      <c r="AG183" s="51"/>
      <c r="AH183" s="52"/>
      <c r="AI183" s="51"/>
      <c r="AJ183" s="52"/>
      <c r="AK183" s="51"/>
      <c r="AL183" s="52"/>
      <c r="AM183" s="51"/>
      <c r="AN183" s="52"/>
      <c r="AO183" s="53"/>
      <c r="AP183" s="54"/>
      <c r="AQ183" s="185"/>
      <c r="AR183" s="100"/>
      <c r="AS183" s="57"/>
      <c r="AT183" s="311" t="str">
        <f t="shared" si="29"/>
        <v/>
      </c>
      <c r="CA183" s="31" t="str">
        <f t="shared" si="30"/>
        <v/>
      </c>
      <c r="CB183" s="31"/>
      <c r="CC183" s="31"/>
      <c r="CD183" s="31"/>
      <c r="CE183" s="31"/>
      <c r="CF183" s="31"/>
      <c r="CG183" s="32">
        <f t="shared" si="31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</row>
    <row r="184" spans="1:98" ht="15" customHeight="1" x14ac:dyDescent="0.2">
      <c r="A184" s="323" t="s">
        <v>186</v>
      </c>
      <c r="B184" s="324">
        <f t="shared" si="32"/>
        <v>0</v>
      </c>
      <c r="C184" s="325">
        <f t="shared" si="33"/>
        <v>0</v>
      </c>
      <c r="D184" s="326">
        <f t="shared" si="28"/>
        <v>0</v>
      </c>
      <c r="E184" s="51"/>
      <c r="F184" s="57"/>
      <c r="G184" s="51"/>
      <c r="H184" s="57"/>
      <c r="I184" s="51"/>
      <c r="J184" s="57"/>
      <c r="K184" s="51"/>
      <c r="L184" s="52"/>
      <c r="M184" s="51"/>
      <c r="N184" s="52"/>
      <c r="O184" s="51"/>
      <c r="P184" s="52"/>
      <c r="Q184" s="51"/>
      <c r="R184" s="52"/>
      <c r="S184" s="51"/>
      <c r="T184" s="52"/>
      <c r="U184" s="51"/>
      <c r="V184" s="52"/>
      <c r="W184" s="51"/>
      <c r="X184" s="52"/>
      <c r="Y184" s="51"/>
      <c r="Z184" s="52"/>
      <c r="AA184" s="51"/>
      <c r="AB184" s="57"/>
      <c r="AC184" s="51"/>
      <c r="AD184" s="57"/>
      <c r="AE184" s="51"/>
      <c r="AF184" s="52"/>
      <c r="AG184" s="51"/>
      <c r="AH184" s="52"/>
      <c r="AI184" s="51"/>
      <c r="AJ184" s="52"/>
      <c r="AK184" s="51"/>
      <c r="AL184" s="52"/>
      <c r="AM184" s="51"/>
      <c r="AN184" s="52"/>
      <c r="AO184" s="53"/>
      <c r="AP184" s="54"/>
      <c r="AQ184" s="185"/>
      <c r="AR184" s="100"/>
      <c r="AS184" s="57"/>
      <c r="AT184" s="311" t="str">
        <f t="shared" si="29"/>
        <v/>
      </c>
      <c r="CA184" s="31" t="str">
        <f t="shared" si="30"/>
        <v/>
      </c>
      <c r="CB184" s="31"/>
      <c r="CC184" s="31"/>
      <c r="CD184" s="31"/>
      <c r="CE184" s="31"/>
      <c r="CF184" s="31"/>
      <c r="CG184" s="32">
        <f t="shared" si="31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</row>
    <row r="185" spans="1:98" ht="15" customHeight="1" x14ac:dyDescent="0.2">
      <c r="A185" s="323" t="s">
        <v>187</v>
      </c>
      <c r="B185" s="324">
        <f t="shared" si="32"/>
        <v>33</v>
      </c>
      <c r="C185" s="325">
        <f t="shared" si="33"/>
        <v>14</v>
      </c>
      <c r="D185" s="326">
        <f t="shared" si="28"/>
        <v>19</v>
      </c>
      <c r="E185" s="51">
        <v>0</v>
      </c>
      <c r="F185" s="57">
        <v>1</v>
      </c>
      <c r="G185" s="51">
        <v>0</v>
      </c>
      <c r="H185" s="57">
        <v>0</v>
      </c>
      <c r="I185" s="51">
        <v>1</v>
      </c>
      <c r="J185" s="57">
        <v>0</v>
      </c>
      <c r="K185" s="51">
        <v>0</v>
      </c>
      <c r="L185" s="52">
        <v>0</v>
      </c>
      <c r="M185" s="51">
        <v>0</v>
      </c>
      <c r="N185" s="52">
        <v>0</v>
      </c>
      <c r="O185" s="51">
        <v>0</v>
      </c>
      <c r="P185" s="52">
        <v>1</v>
      </c>
      <c r="Q185" s="51">
        <v>0</v>
      </c>
      <c r="R185" s="52">
        <v>0</v>
      </c>
      <c r="S185" s="51">
        <v>0</v>
      </c>
      <c r="T185" s="52">
        <v>0</v>
      </c>
      <c r="U185" s="51">
        <v>0</v>
      </c>
      <c r="V185" s="52">
        <v>0</v>
      </c>
      <c r="W185" s="51">
        <v>0</v>
      </c>
      <c r="X185" s="52">
        <v>0</v>
      </c>
      <c r="Y185" s="51">
        <v>1</v>
      </c>
      <c r="Z185" s="52">
        <v>0</v>
      </c>
      <c r="AA185" s="51">
        <v>0</v>
      </c>
      <c r="AB185" s="57">
        <v>0</v>
      </c>
      <c r="AC185" s="51">
        <v>0</v>
      </c>
      <c r="AD185" s="57">
        <v>0</v>
      </c>
      <c r="AE185" s="51">
        <v>1</v>
      </c>
      <c r="AF185" s="52">
        <v>1</v>
      </c>
      <c r="AG185" s="51">
        <v>0</v>
      </c>
      <c r="AH185" s="52">
        <v>0</v>
      </c>
      <c r="AI185" s="51">
        <v>0</v>
      </c>
      <c r="AJ185" s="52">
        <v>1</v>
      </c>
      <c r="AK185" s="51">
        <v>3</v>
      </c>
      <c r="AL185" s="52">
        <v>6</v>
      </c>
      <c r="AM185" s="51">
        <v>1</v>
      </c>
      <c r="AN185" s="52">
        <v>1</v>
      </c>
      <c r="AO185" s="53">
        <v>7</v>
      </c>
      <c r="AP185" s="54">
        <v>8</v>
      </c>
      <c r="AQ185" s="185">
        <v>9</v>
      </c>
      <c r="AR185" s="100">
        <v>6</v>
      </c>
      <c r="AS185" s="57">
        <v>18</v>
      </c>
      <c r="AT185" s="311" t="str">
        <f t="shared" si="29"/>
        <v/>
      </c>
      <c r="CA185" s="31" t="str">
        <f t="shared" si="30"/>
        <v/>
      </c>
      <c r="CB185" s="31"/>
      <c r="CC185" s="31"/>
      <c r="CD185" s="31"/>
      <c r="CE185" s="31"/>
      <c r="CF185" s="31"/>
      <c r="CG185" s="32">
        <f t="shared" si="31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</row>
    <row r="186" spans="1:98" ht="15" customHeight="1" x14ac:dyDescent="0.2">
      <c r="A186" s="323" t="s">
        <v>188</v>
      </c>
      <c r="B186" s="324">
        <f t="shared" si="32"/>
        <v>0</v>
      </c>
      <c r="C186" s="325">
        <f t="shared" si="33"/>
        <v>0</v>
      </c>
      <c r="D186" s="326">
        <f t="shared" si="28"/>
        <v>0</v>
      </c>
      <c r="E186" s="51"/>
      <c r="F186" s="57"/>
      <c r="G186" s="51"/>
      <c r="H186" s="57"/>
      <c r="I186" s="51"/>
      <c r="J186" s="57"/>
      <c r="K186" s="51"/>
      <c r="L186" s="52"/>
      <c r="M186" s="51"/>
      <c r="N186" s="52"/>
      <c r="O186" s="51"/>
      <c r="P186" s="52"/>
      <c r="Q186" s="51"/>
      <c r="R186" s="52"/>
      <c r="S186" s="51"/>
      <c r="T186" s="52"/>
      <c r="U186" s="51"/>
      <c r="V186" s="52"/>
      <c r="W186" s="51"/>
      <c r="X186" s="52"/>
      <c r="Y186" s="51"/>
      <c r="Z186" s="52"/>
      <c r="AA186" s="51"/>
      <c r="AB186" s="57"/>
      <c r="AC186" s="51"/>
      <c r="AD186" s="57"/>
      <c r="AE186" s="51"/>
      <c r="AF186" s="52"/>
      <c r="AG186" s="51"/>
      <c r="AH186" s="52"/>
      <c r="AI186" s="51"/>
      <c r="AJ186" s="52"/>
      <c r="AK186" s="51"/>
      <c r="AL186" s="52"/>
      <c r="AM186" s="51"/>
      <c r="AN186" s="52"/>
      <c r="AO186" s="53"/>
      <c r="AP186" s="54"/>
      <c r="AQ186" s="185"/>
      <c r="AR186" s="100"/>
      <c r="AS186" s="57"/>
      <c r="AT186" s="311" t="str">
        <f t="shared" si="29"/>
        <v/>
      </c>
      <c r="CA186" s="31" t="str">
        <f t="shared" si="30"/>
        <v/>
      </c>
      <c r="CB186" s="31"/>
      <c r="CC186" s="31"/>
      <c r="CD186" s="31"/>
      <c r="CE186" s="31"/>
      <c r="CF186" s="31"/>
      <c r="CG186" s="32">
        <f t="shared" si="31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</row>
    <row r="187" spans="1:98" ht="15" customHeight="1" x14ac:dyDescent="0.2">
      <c r="A187" s="323" t="s">
        <v>189</v>
      </c>
      <c r="B187" s="324">
        <f t="shared" si="32"/>
        <v>0</v>
      </c>
      <c r="C187" s="325">
        <f t="shared" si="33"/>
        <v>0</v>
      </c>
      <c r="D187" s="326">
        <f t="shared" si="28"/>
        <v>0</v>
      </c>
      <c r="E187" s="51"/>
      <c r="F187" s="57"/>
      <c r="G187" s="51"/>
      <c r="H187" s="57"/>
      <c r="I187" s="51"/>
      <c r="J187" s="57"/>
      <c r="K187" s="51"/>
      <c r="L187" s="52"/>
      <c r="M187" s="51"/>
      <c r="N187" s="52"/>
      <c r="O187" s="51"/>
      <c r="P187" s="52"/>
      <c r="Q187" s="51"/>
      <c r="R187" s="52"/>
      <c r="S187" s="51"/>
      <c r="T187" s="52"/>
      <c r="U187" s="51"/>
      <c r="V187" s="52"/>
      <c r="W187" s="51"/>
      <c r="X187" s="52"/>
      <c r="Y187" s="51"/>
      <c r="Z187" s="52"/>
      <c r="AA187" s="51"/>
      <c r="AB187" s="57"/>
      <c r="AC187" s="51"/>
      <c r="AD187" s="57"/>
      <c r="AE187" s="51"/>
      <c r="AF187" s="52"/>
      <c r="AG187" s="51"/>
      <c r="AH187" s="52"/>
      <c r="AI187" s="51"/>
      <c r="AJ187" s="52"/>
      <c r="AK187" s="51"/>
      <c r="AL187" s="52"/>
      <c r="AM187" s="51"/>
      <c r="AN187" s="52"/>
      <c r="AO187" s="53"/>
      <c r="AP187" s="54"/>
      <c r="AQ187" s="185"/>
      <c r="AR187" s="100"/>
      <c r="AS187" s="57"/>
      <c r="AT187" s="311" t="str">
        <f t="shared" si="29"/>
        <v/>
      </c>
      <c r="CA187" s="31" t="str">
        <f t="shared" si="30"/>
        <v/>
      </c>
      <c r="CB187" s="31"/>
      <c r="CC187" s="31"/>
      <c r="CD187" s="31"/>
      <c r="CE187" s="31"/>
      <c r="CF187" s="31"/>
      <c r="CG187" s="32">
        <f t="shared" si="31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</row>
    <row r="188" spans="1:98" ht="15" customHeight="1" x14ac:dyDescent="0.2">
      <c r="A188" s="323" t="s">
        <v>190</v>
      </c>
      <c r="B188" s="324">
        <f>SUM(C188+D188)</f>
        <v>8</v>
      </c>
      <c r="C188" s="325">
        <f t="shared" si="33"/>
        <v>3</v>
      </c>
      <c r="D188" s="326">
        <f>SUM(F188+H188+J188+L188+N188+P188+R188+T188+V188+X188+Z188+AB188+AD188+AF188+AH188+AJ188+AL188+AN188+AP188)</f>
        <v>5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1</v>
      </c>
      <c r="R188" s="52">
        <v>0</v>
      </c>
      <c r="S188" s="51">
        <v>0</v>
      </c>
      <c r="T188" s="52">
        <v>0</v>
      </c>
      <c r="U188" s="51">
        <v>0</v>
      </c>
      <c r="V188" s="52">
        <v>1</v>
      </c>
      <c r="W188" s="51">
        <v>0</v>
      </c>
      <c r="X188" s="52">
        <v>0</v>
      </c>
      <c r="Y188" s="51">
        <v>0</v>
      </c>
      <c r="Z188" s="52">
        <v>0</v>
      </c>
      <c r="AA188" s="51">
        <v>0</v>
      </c>
      <c r="AB188" s="57">
        <v>0</v>
      </c>
      <c r="AC188" s="51">
        <v>0</v>
      </c>
      <c r="AD188" s="57">
        <v>1</v>
      </c>
      <c r="AE188" s="51">
        <v>0</v>
      </c>
      <c r="AF188" s="52">
        <v>0</v>
      </c>
      <c r="AG188" s="51">
        <v>0</v>
      </c>
      <c r="AH188" s="52">
        <v>1</v>
      </c>
      <c r="AI188" s="51">
        <v>1</v>
      </c>
      <c r="AJ188" s="52">
        <v>1</v>
      </c>
      <c r="AK188" s="51">
        <v>1</v>
      </c>
      <c r="AL188" s="52">
        <v>0</v>
      </c>
      <c r="AM188" s="51">
        <v>0</v>
      </c>
      <c r="AN188" s="52">
        <v>1</v>
      </c>
      <c r="AO188" s="53">
        <v>0</v>
      </c>
      <c r="AP188" s="54">
        <v>0</v>
      </c>
      <c r="AQ188" s="185">
        <v>8</v>
      </c>
      <c r="AR188" s="100">
        <v>0</v>
      </c>
      <c r="AS188" s="57">
        <v>0</v>
      </c>
      <c r="AT188" s="311" t="str">
        <f t="shared" si="29"/>
        <v/>
      </c>
      <c r="CA188" s="31" t="str">
        <f t="shared" si="30"/>
        <v/>
      </c>
      <c r="CB188" s="31"/>
      <c r="CC188" s="31"/>
      <c r="CD188" s="31"/>
      <c r="CE188" s="31"/>
      <c r="CF188" s="31"/>
      <c r="CG188" s="32">
        <f t="shared" si="31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</row>
    <row r="189" spans="1:98" ht="21.75" x14ac:dyDescent="0.2">
      <c r="A189" s="323" t="s">
        <v>191</v>
      </c>
      <c r="B189" s="327">
        <f t="shared" ref="B189:B194" si="34">SUM(C189+D189)</f>
        <v>0</v>
      </c>
      <c r="C189" s="328">
        <f t="shared" si="33"/>
        <v>0</v>
      </c>
      <c r="D189" s="329">
        <f t="shared" si="33"/>
        <v>0</v>
      </c>
      <c r="E189" s="51"/>
      <c r="F189" s="57"/>
      <c r="G189" s="51"/>
      <c r="H189" s="57"/>
      <c r="I189" s="51"/>
      <c r="J189" s="57"/>
      <c r="K189" s="51"/>
      <c r="L189" s="52"/>
      <c r="M189" s="51"/>
      <c r="N189" s="52"/>
      <c r="O189" s="51"/>
      <c r="P189" s="52"/>
      <c r="Q189" s="51"/>
      <c r="R189" s="52"/>
      <c r="S189" s="51"/>
      <c r="T189" s="52"/>
      <c r="U189" s="51"/>
      <c r="V189" s="52"/>
      <c r="W189" s="51"/>
      <c r="X189" s="52"/>
      <c r="Y189" s="51"/>
      <c r="Z189" s="52"/>
      <c r="AA189" s="51"/>
      <c r="AB189" s="57"/>
      <c r="AC189" s="51"/>
      <c r="AD189" s="57"/>
      <c r="AE189" s="51"/>
      <c r="AF189" s="52"/>
      <c r="AG189" s="51"/>
      <c r="AH189" s="52"/>
      <c r="AI189" s="51"/>
      <c r="AJ189" s="52"/>
      <c r="AK189" s="51"/>
      <c r="AL189" s="52"/>
      <c r="AM189" s="51"/>
      <c r="AN189" s="52"/>
      <c r="AO189" s="53"/>
      <c r="AP189" s="54"/>
      <c r="AQ189" s="185"/>
      <c r="AR189" s="100"/>
      <c r="AS189" s="57"/>
      <c r="AT189" s="311" t="str">
        <f t="shared" si="29"/>
        <v/>
      </c>
      <c r="CA189" s="31" t="str">
        <f t="shared" si="30"/>
        <v/>
      </c>
      <c r="CB189" s="31"/>
      <c r="CC189" s="31"/>
      <c r="CD189" s="31"/>
      <c r="CE189" s="31"/>
      <c r="CF189" s="31"/>
      <c r="CG189" s="32">
        <f t="shared" si="31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</row>
    <row r="190" spans="1:98" x14ac:dyDescent="0.2">
      <c r="A190" s="330" t="s">
        <v>192</v>
      </c>
      <c r="B190" s="327">
        <f t="shared" si="34"/>
        <v>0</v>
      </c>
      <c r="C190" s="328">
        <f t="shared" si="33"/>
        <v>0</v>
      </c>
      <c r="D190" s="328">
        <f t="shared" si="33"/>
        <v>0</v>
      </c>
      <c r="E190" s="51"/>
      <c r="F190" s="57"/>
      <c r="G190" s="51"/>
      <c r="H190" s="57"/>
      <c r="I190" s="51"/>
      <c r="J190" s="57"/>
      <c r="K190" s="51"/>
      <c r="L190" s="52"/>
      <c r="M190" s="51"/>
      <c r="N190" s="52"/>
      <c r="O190" s="51"/>
      <c r="P190" s="52"/>
      <c r="Q190" s="51"/>
      <c r="R190" s="52"/>
      <c r="S190" s="51"/>
      <c r="T190" s="52"/>
      <c r="U190" s="51"/>
      <c r="V190" s="52"/>
      <c r="W190" s="51"/>
      <c r="X190" s="52"/>
      <c r="Y190" s="51"/>
      <c r="Z190" s="52"/>
      <c r="AA190" s="51"/>
      <c r="AB190" s="57"/>
      <c r="AC190" s="51"/>
      <c r="AD190" s="57"/>
      <c r="AE190" s="51"/>
      <c r="AF190" s="52"/>
      <c r="AG190" s="51"/>
      <c r="AH190" s="52"/>
      <c r="AI190" s="51"/>
      <c r="AJ190" s="52"/>
      <c r="AK190" s="51"/>
      <c r="AL190" s="52"/>
      <c r="AM190" s="51"/>
      <c r="AN190" s="52"/>
      <c r="AO190" s="53"/>
      <c r="AP190" s="54"/>
      <c r="AQ190" s="185"/>
      <c r="AR190" s="100"/>
      <c r="AS190" s="57"/>
      <c r="AT190" s="311" t="str">
        <f t="shared" si="29"/>
        <v/>
      </c>
      <c r="CA190" s="31" t="str">
        <f t="shared" si="30"/>
        <v/>
      </c>
      <c r="CB190" s="31"/>
      <c r="CC190" s="31"/>
      <c r="CD190" s="31"/>
      <c r="CE190" s="31"/>
      <c r="CF190" s="31"/>
      <c r="CG190" s="32">
        <f t="shared" si="31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</row>
    <row r="191" spans="1:98" ht="15" customHeight="1" x14ac:dyDescent="0.2">
      <c r="A191" s="330" t="s">
        <v>193</v>
      </c>
      <c r="B191" s="327">
        <f t="shared" si="34"/>
        <v>0</v>
      </c>
      <c r="C191" s="328">
        <f t="shared" si="33"/>
        <v>0</v>
      </c>
      <c r="D191" s="328">
        <f t="shared" si="33"/>
        <v>0</v>
      </c>
      <c r="E191" s="51"/>
      <c r="F191" s="57"/>
      <c r="G191" s="51"/>
      <c r="H191" s="57"/>
      <c r="I191" s="51"/>
      <c r="J191" s="57"/>
      <c r="K191" s="51"/>
      <c r="L191" s="52"/>
      <c r="M191" s="51"/>
      <c r="N191" s="52"/>
      <c r="O191" s="51"/>
      <c r="P191" s="52"/>
      <c r="Q191" s="51"/>
      <c r="R191" s="52"/>
      <c r="S191" s="51"/>
      <c r="T191" s="52"/>
      <c r="U191" s="51"/>
      <c r="V191" s="52"/>
      <c r="W191" s="51"/>
      <c r="X191" s="52"/>
      <c r="Y191" s="51"/>
      <c r="Z191" s="52"/>
      <c r="AA191" s="51"/>
      <c r="AB191" s="57"/>
      <c r="AC191" s="51"/>
      <c r="AD191" s="57"/>
      <c r="AE191" s="51"/>
      <c r="AF191" s="52"/>
      <c r="AG191" s="51"/>
      <c r="AH191" s="52"/>
      <c r="AI191" s="51"/>
      <c r="AJ191" s="52"/>
      <c r="AK191" s="51"/>
      <c r="AL191" s="52"/>
      <c r="AM191" s="51"/>
      <c r="AN191" s="52"/>
      <c r="AO191" s="53"/>
      <c r="AP191" s="54"/>
      <c r="AQ191" s="185"/>
      <c r="AR191" s="100"/>
      <c r="AS191" s="57"/>
      <c r="AT191" s="311" t="str">
        <f t="shared" si="29"/>
        <v/>
      </c>
      <c r="CA191" s="31" t="str">
        <f t="shared" si="30"/>
        <v/>
      </c>
      <c r="CB191" s="31"/>
      <c r="CC191" s="31"/>
      <c r="CD191" s="31"/>
      <c r="CE191" s="31"/>
      <c r="CF191" s="31"/>
      <c r="CG191" s="32">
        <f t="shared" si="31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</row>
    <row r="192" spans="1:98" ht="15" customHeight="1" x14ac:dyDescent="0.2">
      <c r="A192" s="330" t="s">
        <v>194</v>
      </c>
      <c r="B192" s="327">
        <f t="shared" si="34"/>
        <v>0</v>
      </c>
      <c r="C192" s="328">
        <f t="shared" si="33"/>
        <v>0</v>
      </c>
      <c r="D192" s="328">
        <f t="shared" si="33"/>
        <v>0</v>
      </c>
      <c r="E192" s="51"/>
      <c r="F192" s="57"/>
      <c r="G192" s="51"/>
      <c r="H192" s="57"/>
      <c r="I192" s="51"/>
      <c r="J192" s="57"/>
      <c r="K192" s="51"/>
      <c r="L192" s="52"/>
      <c r="M192" s="51"/>
      <c r="N192" s="52"/>
      <c r="O192" s="51"/>
      <c r="P192" s="52"/>
      <c r="Q192" s="51"/>
      <c r="R192" s="52"/>
      <c r="S192" s="51"/>
      <c r="T192" s="52"/>
      <c r="U192" s="51"/>
      <c r="V192" s="52"/>
      <c r="W192" s="51"/>
      <c r="X192" s="52"/>
      <c r="Y192" s="51"/>
      <c r="Z192" s="52"/>
      <c r="AA192" s="51"/>
      <c r="AB192" s="57"/>
      <c r="AC192" s="51"/>
      <c r="AD192" s="57"/>
      <c r="AE192" s="51"/>
      <c r="AF192" s="52"/>
      <c r="AG192" s="51"/>
      <c r="AH192" s="52"/>
      <c r="AI192" s="51"/>
      <c r="AJ192" s="52"/>
      <c r="AK192" s="51"/>
      <c r="AL192" s="52"/>
      <c r="AM192" s="51"/>
      <c r="AN192" s="52"/>
      <c r="AO192" s="53"/>
      <c r="AP192" s="54"/>
      <c r="AQ192" s="185"/>
      <c r="AR192" s="100"/>
      <c r="AS192" s="57"/>
      <c r="AT192" s="311" t="str">
        <f t="shared" si="29"/>
        <v/>
      </c>
      <c r="CA192" s="31" t="str">
        <f t="shared" si="30"/>
        <v/>
      </c>
      <c r="CB192" s="31"/>
      <c r="CC192" s="31"/>
      <c r="CD192" s="31"/>
      <c r="CE192" s="31"/>
      <c r="CF192" s="31"/>
      <c r="CG192" s="32">
        <f t="shared" si="31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</row>
    <row r="193" spans="1:98" ht="15" customHeight="1" x14ac:dyDescent="0.2">
      <c r="A193" s="330" t="s">
        <v>73</v>
      </c>
      <c r="B193" s="327">
        <f t="shared" si="34"/>
        <v>0</v>
      </c>
      <c r="C193" s="328">
        <f t="shared" si="33"/>
        <v>0</v>
      </c>
      <c r="D193" s="331">
        <f t="shared" si="33"/>
        <v>0</v>
      </c>
      <c r="E193" s="51"/>
      <c r="F193" s="57"/>
      <c r="G193" s="51"/>
      <c r="H193" s="57"/>
      <c r="I193" s="51"/>
      <c r="J193" s="57"/>
      <c r="K193" s="51"/>
      <c r="L193" s="52"/>
      <c r="M193" s="51"/>
      <c r="N193" s="52"/>
      <c r="O193" s="51"/>
      <c r="P193" s="52"/>
      <c r="Q193" s="51"/>
      <c r="R193" s="52"/>
      <c r="S193" s="51"/>
      <c r="T193" s="52"/>
      <c r="U193" s="51"/>
      <c r="V193" s="52"/>
      <c r="W193" s="51"/>
      <c r="X193" s="52"/>
      <c r="Y193" s="51"/>
      <c r="Z193" s="52"/>
      <c r="AA193" s="51"/>
      <c r="AB193" s="57"/>
      <c r="AC193" s="51"/>
      <c r="AD193" s="57"/>
      <c r="AE193" s="51"/>
      <c r="AF193" s="52"/>
      <c r="AG193" s="51"/>
      <c r="AH193" s="52"/>
      <c r="AI193" s="51"/>
      <c r="AJ193" s="52"/>
      <c r="AK193" s="51"/>
      <c r="AL193" s="52"/>
      <c r="AM193" s="51"/>
      <c r="AN193" s="52"/>
      <c r="AO193" s="53"/>
      <c r="AP193" s="54"/>
      <c r="AQ193" s="185"/>
      <c r="AR193" s="100"/>
      <c r="AS193" s="57"/>
      <c r="AT193" s="311" t="str">
        <f t="shared" si="29"/>
        <v/>
      </c>
      <c r="CA193" s="31" t="str">
        <f t="shared" si="30"/>
        <v/>
      </c>
      <c r="CB193" s="31"/>
      <c r="CC193" s="31"/>
      <c r="CD193" s="31"/>
      <c r="CE193" s="31"/>
      <c r="CF193" s="31"/>
      <c r="CG193" s="32">
        <f t="shared" si="31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</row>
    <row r="194" spans="1:98" ht="15" customHeight="1" x14ac:dyDescent="0.2">
      <c r="A194" s="332" t="s">
        <v>65</v>
      </c>
      <c r="B194" s="327">
        <f t="shared" si="34"/>
        <v>66</v>
      </c>
      <c r="C194" s="333">
        <f t="shared" si="33"/>
        <v>28</v>
      </c>
      <c r="D194" s="334">
        <f t="shared" si="33"/>
        <v>38</v>
      </c>
      <c r="E194" s="51">
        <v>0</v>
      </c>
      <c r="F194" s="57">
        <v>0</v>
      </c>
      <c r="G194" s="51">
        <v>0</v>
      </c>
      <c r="H194" s="57">
        <v>0</v>
      </c>
      <c r="I194" s="51">
        <v>1</v>
      </c>
      <c r="J194" s="57">
        <v>0</v>
      </c>
      <c r="K194" s="51">
        <v>1</v>
      </c>
      <c r="L194" s="52">
        <v>0</v>
      </c>
      <c r="M194" s="51">
        <v>0</v>
      </c>
      <c r="N194" s="52">
        <v>1</v>
      </c>
      <c r="O194" s="51">
        <v>0</v>
      </c>
      <c r="P194" s="52">
        <v>1</v>
      </c>
      <c r="Q194" s="51">
        <v>2</v>
      </c>
      <c r="R194" s="52">
        <v>1</v>
      </c>
      <c r="S194" s="51">
        <v>0</v>
      </c>
      <c r="T194" s="52">
        <v>3</v>
      </c>
      <c r="U194" s="51">
        <v>0</v>
      </c>
      <c r="V194" s="52">
        <v>0</v>
      </c>
      <c r="W194" s="51">
        <v>0</v>
      </c>
      <c r="X194" s="52">
        <v>1</v>
      </c>
      <c r="Y194" s="51">
        <v>1</v>
      </c>
      <c r="Z194" s="52">
        <v>1</v>
      </c>
      <c r="AA194" s="51">
        <v>1</v>
      </c>
      <c r="AB194" s="57">
        <v>1</v>
      </c>
      <c r="AC194" s="51">
        <v>1</v>
      </c>
      <c r="AD194" s="57">
        <v>2</v>
      </c>
      <c r="AE194" s="51">
        <v>0</v>
      </c>
      <c r="AF194" s="52">
        <v>4</v>
      </c>
      <c r="AG194" s="51">
        <v>6</v>
      </c>
      <c r="AH194" s="52">
        <v>0</v>
      </c>
      <c r="AI194" s="51">
        <v>4</v>
      </c>
      <c r="AJ194" s="52">
        <v>4</v>
      </c>
      <c r="AK194" s="51">
        <v>4</v>
      </c>
      <c r="AL194" s="52">
        <v>6</v>
      </c>
      <c r="AM194" s="51">
        <v>3</v>
      </c>
      <c r="AN194" s="52">
        <v>3</v>
      </c>
      <c r="AO194" s="53">
        <v>4</v>
      </c>
      <c r="AP194" s="54">
        <v>10</v>
      </c>
      <c r="AQ194" s="185">
        <v>24</v>
      </c>
      <c r="AR194" s="100">
        <v>9</v>
      </c>
      <c r="AS194" s="57">
        <v>33</v>
      </c>
      <c r="AT194" s="311" t="str">
        <f t="shared" si="29"/>
        <v/>
      </c>
      <c r="CA194" s="31" t="str">
        <f t="shared" si="30"/>
        <v/>
      </c>
      <c r="CB194" s="31"/>
      <c r="CC194" s="31"/>
      <c r="CD194" s="31"/>
      <c r="CE194" s="31"/>
      <c r="CF194" s="31"/>
      <c r="CG194" s="32">
        <f t="shared" si="31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</row>
    <row r="195" spans="1:98" ht="15" customHeight="1" x14ac:dyDescent="0.2">
      <c r="A195" s="335" t="s">
        <v>43</v>
      </c>
      <c r="B195" s="200">
        <f>SUM(B196:B200)</f>
        <v>126</v>
      </c>
      <c r="C195" s="201">
        <f>SUM(C196:C200)</f>
        <v>58</v>
      </c>
      <c r="D195" s="461">
        <f>SUM(D196:D200)</f>
        <v>68</v>
      </c>
      <c r="E195" s="498">
        <f>SUM(E196:E200)</f>
        <v>1</v>
      </c>
      <c r="F195" s="464">
        <f t="shared" ref="F195:AS195" si="35">SUM(F196:F200)</f>
        <v>1</v>
      </c>
      <c r="G195" s="465">
        <f t="shared" si="35"/>
        <v>0</v>
      </c>
      <c r="H195" s="93">
        <f t="shared" si="35"/>
        <v>0</v>
      </c>
      <c r="I195" s="20">
        <f t="shared" si="35"/>
        <v>2</v>
      </c>
      <c r="J195" s="93">
        <f t="shared" si="35"/>
        <v>1</v>
      </c>
      <c r="K195" s="20">
        <f t="shared" si="35"/>
        <v>1</v>
      </c>
      <c r="L195" s="93">
        <f t="shared" si="35"/>
        <v>2</v>
      </c>
      <c r="M195" s="20">
        <f t="shared" si="35"/>
        <v>2</v>
      </c>
      <c r="N195" s="93">
        <f t="shared" si="35"/>
        <v>2</v>
      </c>
      <c r="O195" s="20">
        <f t="shared" si="35"/>
        <v>4</v>
      </c>
      <c r="P195" s="93">
        <f t="shared" si="35"/>
        <v>0</v>
      </c>
      <c r="Q195" s="20">
        <f t="shared" si="35"/>
        <v>3</v>
      </c>
      <c r="R195" s="93">
        <f t="shared" si="35"/>
        <v>1</v>
      </c>
      <c r="S195" s="20">
        <f t="shared" si="35"/>
        <v>0</v>
      </c>
      <c r="T195" s="93">
        <f t="shared" si="35"/>
        <v>0</v>
      </c>
      <c r="U195" s="20">
        <f t="shared" si="35"/>
        <v>2</v>
      </c>
      <c r="V195" s="93">
        <f t="shared" si="35"/>
        <v>2</v>
      </c>
      <c r="W195" s="20">
        <f t="shared" si="35"/>
        <v>2</v>
      </c>
      <c r="X195" s="93">
        <f t="shared" si="35"/>
        <v>1</v>
      </c>
      <c r="Y195" s="20">
        <f t="shared" si="35"/>
        <v>2</v>
      </c>
      <c r="Z195" s="93">
        <f t="shared" si="35"/>
        <v>2</v>
      </c>
      <c r="AA195" s="20">
        <f t="shared" si="35"/>
        <v>0</v>
      </c>
      <c r="AB195" s="93">
        <f t="shared" si="35"/>
        <v>1</v>
      </c>
      <c r="AC195" s="20">
        <f t="shared" si="35"/>
        <v>2</v>
      </c>
      <c r="AD195" s="93">
        <f t="shared" si="35"/>
        <v>4</v>
      </c>
      <c r="AE195" s="20">
        <f t="shared" si="35"/>
        <v>4</v>
      </c>
      <c r="AF195" s="93">
        <f t="shared" si="35"/>
        <v>4</v>
      </c>
      <c r="AG195" s="20">
        <f t="shared" si="35"/>
        <v>5</v>
      </c>
      <c r="AH195" s="93">
        <f t="shared" si="35"/>
        <v>10</v>
      </c>
      <c r="AI195" s="20">
        <f t="shared" si="35"/>
        <v>9</v>
      </c>
      <c r="AJ195" s="93">
        <f t="shared" si="35"/>
        <v>5</v>
      </c>
      <c r="AK195" s="20">
        <f t="shared" si="35"/>
        <v>5</v>
      </c>
      <c r="AL195" s="93">
        <f t="shared" si="35"/>
        <v>8</v>
      </c>
      <c r="AM195" s="20">
        <f t="shared" si="35"/>
        <v>5</v>
      </c>
      <c r="AN195" s="93">
        <f t="shared" si="35"/>
        <v>10</v>
      </c>
      <c r="AO195" s="486">
        <f t="shared" si="35"/>
        <v>9</v>
      </c>
      <c r="AP195" s="95">
        <f t="shared" si="35"/>
        <v>14</v>
      </c>
      <c r="AQ195" s="466">
        <f t="shared" si="35"/>
        <v>65</v>
      </c>
      <c r="AR195" s="340">
        <f t="shared" si="35"/>
        <v>15</v>
      </c>
      <c r="AS195" s="467">
        <f t="shared" si="35"/>
        <v>45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</row>
    <row r="196" spans="1:98" ht="16.5" customHeight="1" x14ac:dyDescent="0.2">
      <c r="A196" s="33" t="s">
        <v>44</v>
      </c>
      <c r="B196" s="342">
        <f t="shared" ref="B196:B200" si="36">SUM(C196+D196)</f>
        <v>124</v>
      </c>
      <c r="C196" s="343">
        <f t="shared" si="33"/>
        <v>56</v>
      </c>
      <c r="D196" s="334">
        <f t="shared" si="33"/>
        <v>68</v>
      </c>
      <c r="E196" s="76">
        <v>1</v>
      </c>
      <c r="F196" s="39">
        <v>1</v>
      </c>
      <c r="G196" s="76">
        <v>0</v>
      </c>
      <c r="H196" s="103">
        <v>0</v>
      </c>
      <c r="I196" s="76">
        <v>2</v>
      </c>
      <c r="J196" s="103">
        <v>1</v>
      </c>
      <c r="K196" s="76">
        <v>1</v>
      </c>
      <c r="L196" s="103">
        <v>2</v>
      </c>
      <c r="M196" s="76">
        <v>2</v>
      </c>
      <c r="N196" s="103">
        <v>2</v>
      </c>
      <c r="O196" s="76">
        <v>4</v>
      </c>
      <c r="P196" s="103">
        <v>0</v>
      </c>
      <c r="Q196" s="76">
        <v>3</v>
      </c>
      <c r="R196" s="103">
        <v>1</v>
      </c>
      <c r="S196" s="76">
        <v>0</v>
      </c>
      <c r="T196" s="103">
        <v>0</v>
      </c>
      <c r="U196" s="76">
        <v>2</v>
      </c>
      <c r="V196" s="103">
        <v>2</v>
      </c>
      <c r="W196" s="76">
        <v>2</v>
      </c>
      <c r="X196" s="103">
        <v>1</v>
      </c>
      <c r="Y196" s="76">
        <v>2</v>
      </c>
      <c r="Z196" s="103">
        <v>2</v>
      </c>
      <c r="AA196" s="76">
        <v>0</v>
      </c>
      <c r="AB196" s="103">
        <v>1</v>
      </c>
      <c r="AC196" s="76">
        <v>2</v>
      </c>
      <c r="AD196" s="103">
        <v>4</v>
      </c>
      <c r="AE196" s="76">
        <v>4</v>
      </c>
      <c r="AF196" s="103">
        <v>4</v>
      </c>
      <c r="AG196" s="76">
        <v>5</v>
      </c>
      <c r="AH196" s="103">
        <v>10</v>
      </c>
      <c r="AI196" s="76">
        <v>9</v>
      </c>
      <c r="AJ196" s="103">
        <v>5</v>
      </c>
      <c r="AK196" s="76">
        <v>5</v>
      </c>
      <c r="AL196" s="103">
        <v>8</v>
      </c>
      <c r="AM196" s="76">
        <v>5</v>
      </c>
      <c r="AN196" s="103">
        <v>10</v>
      </c>
      <c r="AO196" s="104">
        <v>7</v>
      </c>
      <c r="AP196" s="105">
        <v>14</v>
      </c>
      <c r="AQ196" s="72">
        <v>65</v>
      </c>
      <c r="AR196" s="103">
        <v>15</v>
      </c>
      <c r="AS196" s="103">
        <v>43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</row>
    <row r="197" spans="1:98" x14ac:dyDescent="0.2">
      <c r="A197" s="44" t="s">
        <v>45</v>
      </c>
      <c r="B197" s="324">
        <f t="shared" si="36"/>
        <v>0</v>
      </c>
      <c r="C197" s="325">
        <f t="shared" si="33"/>
        <v>0</v>
      </c>
      <c r="D197" s="326">
        <f t="shared" si="33"/>
        <v>0</v>
      </c>
      <c r="E197" s="63"/>
      <c r="F197" s="52"/>
      <c r="G197" s="51"/>
      <c r="H197" s="184"/>
      <c r="I197" s="51"/>
      <c r="J197" s="52"/>
      <c r="K197" s="51"/>
      <c r="L197" s="52"/>
      <c r="M197" s="51"/>
      <c r="N197" s="52"/>
      <c r="O197" s="51"/>
      <c r="P197" s="52"/>
      <c r="Q197" s="51"/>
      <c r="R197" s="52"/>
      <c r="S197" s="51"/>
      <c r="T197" s="52"/>
      <c r="U197" s="51"/>
      <c r="V197" s="52"/>
      <c r="W197" s="51"/>
      <c r="X197" s="52"/>
      <c r="Y197" s="51"/>
      <c r="Z197" s="52"/>
      <c r="AA197" s="51"/>
      <c r="AB197" s="52"/>
      <c r="AC197" s="51"/>
      <c r="AD197" s="52"/>
      <c r="AE197" s="51"/>
      <c r="AF197" s="52"/>
      <c r="AG197" s="51"/>
      <c r="AH197" s="52"/>
      <c r="AI197" s="51"/>
      <c r="AJ197" s="52"/>
      <c r="AK197" s="51"/>
      <c r="AL197" s="52"/>
      <c r="AM197" s="51"/>
      <c r="AN197" s="52"/>
      <c r="AO197" s="53"/>
      <c r="AP197" s="54"/>
      <c r="AQ197" s="57"/>
      <c r="AR197" s="52"/>
      <c r="AS197" s="184"/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</row>
    <row r="198" spans="1:98" ht="15" customHeight="1" x14ac:dyDescent="0.2">
      <c r="A198" s="101" t="s">
        <v>46</v>
      </c>
      <c r="B198" s="324">
        <f t="shared" si="36"/>
        <v>2</v>
      </c>
      <c r="C198" s="325">
        <f t="shared" si="33"/>
        <v>2</v>
      </c>
      <c r="D198" s="326">
        <f t="shared" si="33"/>
        <v>0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0</v>
      </c>
      <c r="Q198" s="76">
        <v>0</v>
      </c>
      <c r="R198" s="103">
        <v>0</v>
      </c>
      <c r="S198" s="76">
        <v>0</v>
      </c>
      <c r="T198" s="103">
        <v>0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0</v>
      </c>
      <c r="AC198" s="76">
        <v>0</v>
      </c>
      <c r="AD198" s="103">
        <v>0</v>
      </c>
      <c r="AE198" s="76">
        <v>0</v>
      </c>
      <c r="AF198" s="103">
        <v>0</v>
      </c>
      <c r="AG198" s="76">
        <v>0</v>
      </c>
      <c r="AH198" s="103">
        <v>0</v>
      </c>
      <c r="AI198" s="76">
        <v>0</v>
      </c>
      <c r="AJ198" s="103">
        <v>0</v>
      </c>
      <c r="AK198" s="76">
        <v>0</v>
      </c>
      <c r="AL198" s="103">
        <v>0</v>
      </c>
      <c r="AM198" s="76">
        <v>0</v>
      </c>
      <c r="AN198" s="103">
        <v>0</v>
      </c>
      <c r="AO198" s="104">
        <v>2</v>
      </c>
      <c r="AP198" s="105">
        <v>0</v>
      </c>
      <c r="AQ198" s="72">
        <v>0</v>
      </c>
      <c r="AR198" s="103">
        <v>0</v>
      </c>
      <c r="AS198" s="103">
        <v>2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</row>
    <row r="199" spans="1:98" ht="15" customHeight="1" x14ac:dyDescent="0.2">
      <c r="A199" s="345" t="s">
        <v>195</v>
      </c>
      <c r="B199" s="324">
        <f t="shared" si="36"/>
        <v>0</v>
      </c>
      <c r="C199" s="325">
        <f t="shared" si="33"/>
        <v>0</v>
      </c>
      <c r="D199" s="346">
        <f t="shared" si="33"/>
        <v>0</v>
      </c>
      <c r="E199" s="76"/>
      <c r="F199" s="52"/>
      <c r="G199" s="51"/>
      <c r="H199" s="52"/>
      <c r="I199" s="51"/>
      <c r="J199" s="52"/>
      <c r="K199" s="51"/>
      <c r="L199" s="52"/>
      <c r="M199" s="51"/>
      <c r="N199" s="52"/>
      <c r="O199" s="51"/>
      <c r="P199" s="52"/>
      <c r="Q199" s="51"/>
      <c r="R199" s="52"/>
      <c r="S199" s="51"/>
      <c r="T199" s="52"/>
      <c r="U199" s="51"/>
      <c r="V199" s="52"/>
      <c r="W199" s="51"/>
      <c r="X199" s="52"/>
      <c r="Y199" s="51"/>
      <c r="Z199" s="52"/>
      <c r="AA199" s="51"/>
      <c r="AB199" s="52"/>
      <c r="AC199" s="51"/>
      <c r="AD199" s="52"/>
      <c r="AE199" s="51"/>
      <c r="AF199" s="52"/>
      <c r="AG199" s="51"/>
      <c r="AH199" s="52"/>
      <c r="AI199" s="51"/>
      <c r="AJ199" s="52"/>
      <c r="AK199" s="51"/>
      <c r="AL199" s="52"/>
      <c r="AM199" s="51"/>
      <c r="AN199" s="52"/>
      <c r="AO199" s="53"/>
      <c r="AP199" s="54"/>
      <c r="AQ199" s="57"/>
      <c r="AR199" s="52"/>
      <c r="AS199" s="184"/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</row>
    <row r="200" spans="1:98" ht="15" customHeight="1" x14ac:dyDescent="0.2">
      <c r="A200" s="347" t="s">
        <v>65</v>
      </c>
      <c r="B200" s="348">
        <f t="shared" si="36"/>
        <v>0</v>
      </c>
      <c r="C200" s="349">
        <f t="shared" si="33"/>
        <v>0</v>
      </c>
      <c r="D200" s="350">
        <f t="shared" si="33"/>
        <v>0</v>
      </c>
      <c r="E200" s="190"/>
      <c r="F200" s="85"/>
      <c r="G200" s="84"/>
      <c r="H200" s="85"/>
      <c r="I200" s="84"/>
      <c r="J200" s="85"/>
      <c r="K200" s="84"/>
      <c r="L200" s="85"/>
      <c r="M200" s="84"/>
      <c r="N200" s="85"/>
      <c r="O200" s="84"/>
      <c r="P200" s="85"/>
      <c r="Q200" s="84"/>
      <c r="R200" s="85"/>
      <c r="S200" s="84"/>
      <c r="T200" s="85"/>
      <c r="U200" s="84"/>
      <c r="V200" s="85"/>
      <c r="W200" s="84"/>
      <c r="X200" s="85"/>
      <c r="Y200" s="84"/>
      <c r="Z200" s="85"/>
      <c r="AA200" s="84"/>
      <c r="AB200" s="85"/>
      <c r="AC200" s="84"/>
      <c r="AD200" s="85"/>
      <c r="AE200" s="84"/>
      <c r="AF200" s="85"/>
      <c r="AG200" s="84"/>
      <c r="AH200" s="85"/>
      <c r="AI200" s="84"/>
      <c r="AJ200" s="85"/>
      <c r="AK200" s="84"/>
      <c r="AL200" s="85"/>
      <c r="AM200" s="84"/>
      <c r="AN200" s="85"/>
      <c r="AO200" s="86"/>
      <c r="AP200" s="87"/>
      <c r="AQ200" s="316"/>
      <c r="AR200" s="85"/>
      <c r="AS200" s="85"/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</row>
    <row r="201" spans="1:98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</row>
    <row r="202" spans="1:98" x14ac:dyDescent="0.2">
      <c r="A202" s="982" t="s">
        <v>79</v>
      </c>
      <c r="B202" s="953" t="s">
        <v>80</v>
      </c>
      <c r="C202" s="954"/>
      <c r="D202" s="955"/>
      <c r="E202" s="956" t="s">
        <v>81</v>
      </c>
      <c r="F202" s="957"/>
      <c r="G202" s="957"/>
      <c r="H202" s="957"/>
      <c r="I202" s="957"/>
      <c r="J202" s="957"/>
      <c r="K202" s="957"/>
      <c r="L202" s="957"/>
      <c r="M202" s="957"/>
      <c r="N202" s="957"/>
      <c r="O202" s="957"/>
      <c r="P202" s="957"/>
      <c r="Q202" s="957"/>
      <c r="R202" s="957"/>
      <c r="S202" s="957"/>
      <c r="T202" s="957"/>
      <c r="U202" s="957"/>
      <c r="V202" s="957"/>
      <c r="W202" s="957"/>
      <c r="X202" s="957"/>
      <c r="Y202" s="957"/>
      <c r="Z202" s="957"/>
      <c r="AA202" s="957"/>
      <c r="AB202" s="957"/>
      <c r="AC202" s="957"/>
      <c r="AD202" s="957"/>
      <c r="AE202" s="957"/>
      <c r="AF202" s="957"/>
      <c r="AG202" s="957"/>
      <c r="AH202" s="957"/>
      <c r="AI202" s="957"/>
      <c r="AJ202" s="957"/>
      <c r="AK202" s="957"/>
      <c r="AL202" s="957"/>
      <c r="AM202" s="957"/>
      <c r="AN202" s="957"/>
      <c r="AO202" s="957"/>
      <c r="AP202" s="971"/>
      <c r="AQ202" s="1001" t="s">
        <v>82</v>
      </c>
      <c r="AR202" s="1002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</row>
    <row r="203" spans="1:98" ht="15" customHeight="1" x14ac:dyDescent="0.2">
      <c r="A203" s="895"/>
      <c r="B203" s="913"/>
      <c r="C203" s="934"/>
      <c r="D203" s="935"/>
      <c r="E203" s="959" t="s">
        <v>10</v>
      </c>
      <c r="F203" s="960"/>
      <c r="G203" s="959" t="s">
        <v>11</v>
      </c>
      <c r="H203" s="960"/>
      <c r="I203" s="959" t="s">
        <v>12</v>
      </c>
      <c r="J203" s="960"/>
      <c r="K203" s="959" t="s">
        <v>13</v>
      </c>
      <c r="L203" s="960"/>
      <c r="M203" s="959" t="s">
        <v>14</v>
      </c>
      <c r="N203" s="960"/>
      <c r="O203" s="959" t="s">
        <v>15</v>
      </c>
      <c r="P203" s="960"/>
      <c r="Q203" s="959" t="s">
        <v>16</v>
      </c>
      <c r="R203" s="960"/>
      <c r="S203" s="959" t="s">
        <v>17</v>
      </c>
      <c r="T203" s="960"/>
      <c r="U203" s="959" t="s">
        <v>18</v>
      </c>
      <c r="V203" s="960"/>
      <c r="W203" s="959" t="s">
        <v>19</v>
      </c>
      <c r="X203" s="960"/>
      <c r="Y203" s="959" t="s">
        <v>20</v>
      </c>
      <c r="Z203" s="960"/>
      <c r="AA203" s="959" t="s">
        <v>21</v>
      </c>
      <c r="AB203" s="960"/>
      <c r="AC203" s="959" t="s">
        <v>22</v>
      </c>
      <c r="AD203" s="960"/>
      <c r="AE203" s="959" t="s">
        <v>23</v>
      </c>
      <c r="AF203" s="960"/>
      <c r="AG203" s="959" t="s">
        <v>24</v>
      </c>
      <c r="AH203" s="960"/>
      <c r="AI203" s="959" t="s">
        <v>25</v>
      </c>
      <c r="AJ203" s="960"/>
      <c r="AK203" s="959" t="s">
        <v>26</v>
      </c>
      <c r="AL203" s="960"/>
      <c r="AM203" s="959" t="s">
        <v>27</v>
      </c>
      <c r="AN203" s="960"/>
      <c r="AO203" s="956" t="s">
        <v>28</v>
      </c>
      <c r="AP203" s="971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</row>
    <row r="204" spans="1:98" ht="15" customHeight="1" x14ac:dyDescent="0.2">
      <c r="A204" s="912"/>
      <c r="B204" s="162" t="s">
        <v>32</v>
      </c>
      <c r="C204" s="16" t="s">
        <v>33</v>
      </c>
      <c r="D204" s="468" t="s">
        <v>34</v>
      </c>
      <c r="E204" s="15" t="s">
        <v>33</v>
      </c>
      <c r="F204" s="468" t="s">
        <v>34</v>
      </c>
      <c r="G204" s="15" t="s">
        <v>33</v>
      </c>
      <c r="H204" s="468" t="s">
        <v>34</v>
      </c>
      <c r="I204" s="15" t="s">
        <v>33</v>
      </c>
      <c r="J204" s="468" t="s">
        <v>34</v>
      </c>
      <c r="K204" s="15" t="s">
        <v>33</v>
      </c>
      <c r="L204" s="468" t="s">
        <v>34</v>
      </c>
      <c r="M204" s="15" t="s">
        <v>33</v>
      </c>
      <c r="N204" s="468" t="s">
        <v>34</v>
      </c>
      <c r="O204" s="15" t="s">
        <v>33</v>
      </c>
      <c r="P204" s="468" t="s">
        <v>34</v>
      </c>
      <c r="Q204" s="15" t="s">
        <v>33</v>
      </c>
      <c r="R204" s="468" t="s">
        <v>34</v>
      </c>
      <c r="S204" s="15" t="s">
        <v>33</v>
      </c>
      <c r="T204" s="468" t="s">
        <v>34</v>
      </c>
      <c r="U204" s="15" t="s">
        <v>33</v>
      </c>
      <c r="V204" s="468" t="s">
        <v>34</v>
      </c>
      <c r="W204" s="15" t="s">
        <v>33</v>
      </c>
      <c r="X204" s="468" t="s">
        <v>34</v>
      </c>
      <c r="Y204" s="15" t="s">
        <v>33</v>
      </c>
      <c r="Z204" s="468" t="s">
        <v>34</v>
      </c>
      <c r="AA204" s="15" t="s">
        <v>33</v>
      </c>
      <c r="AB204" s="468" t="s">
        <v>34</v>
      </c>
      <c r="AC204" s="15" t="s">
        <v>33</v>
      </c>
      <c r="AD204" s="468" t="s">
        <v>34</v>
      </c>
      <c r="AE204" s="15" t="s">
        <v>33</v>
      </c>
      <c r="AF204" s="468" t="s">
        <v>34</v>
      </c>
      <c r="AG204" s="15" t="s">
        <v>33</v>
      </c>
      <c r="AH204" s="468" t="s">
        <v>34</v>
      </c>
      <c r="AI204" s="15" t="s">
        <v>33</v>
      </c>
      <c r="AJ204" s="468" t="s">
        <v>34</v>
      </c>
      <c r="AK204" s="15" t="s">
        <v>33</v>
      </c>
      <c r="AL204" s="468" t="s">
        <v>34</v>
      </c>
      <c r="AM204" s="15" t="s">
        <v>33</v>
      </c>
      <c r="AN204" s="468" t="s">
        <v>34</v>
      </c>
      <c r="AO204" s="15" t="s">
        <v>33</v>
      </c>
      <c r="AP204" s="468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</row>
    <row r="205" spans="1:98" ht="18.75" customHeight="1" x14ac:dyDescent="0.2">
      <c r="A205" s="169" t="s">
        <v>84</v>
      </c>
      <c r="B205" s="342">
        <f t="shared" ref="B205:B210" si="37">SUM(C205+D205)</f>
        <v>132</v>
      </c>
      <c r="C205" s="343">
        <f t="shared" ref="C205:D210" si="38">SUM(E205+G205+I205+K205+M205+O205+Q205+S205+U205+W205+Y205+AA205+AC205+AE205+AG205+AI205+AK205+AM205+AO205)</f>
        <v>49</v>
      </c>
      <c r="D205" s="334">
        <f t="shared" si="38"/>
        <v>83</v>
      </c>
      <c r="E205" s="37">
        <v>0</v>
      </c>
      <c r="F205" s="38">
        <v>0</v>
      </c>
      <c r="G205" s="37">
        <v>0</v>
      </c>
      <c r="H205" s="39">
        <v>0</v>
      </c>
      <c r="I205" s="37">
        <v>0</v>
      </c>
      <c r="J205" s="39">
        <v>0</v>
      </c>
      <c r="K205" s="37">
        <v>1</v>
      </c>
      <c r="L205" s="39">
        <v>2</v>
      </c>
      <c r="M205" s="37">
        <v>4</v>
      </c>
      <c r="N205" s="39">
        <v>3</v>
      </c>
      <c r="O205" s="37">
        <v>5</v>
      </c>
      <c r="P205" s="39">
        <v>2</v>
      </c>
      <c r="Q205" s="37">
        <v>3</v>
      </c>
      <c r="R205" s="39">
        <v>2</v>
      </c>
      <c r="S205" s="37">
        <v>0</v>
      </c>
      <c r="T205" s="39">
        <v>2</v>
      </c>
      <c r="U205" s="37">
        <v>1</v>
      </c>
      <c r="V205" s="39">
        <v>2</v>
      </c>
      <c r="W205" s="37">
        <v>2</v>
      </c>
      <c r="X205" s="39">
        <v>3</v>
      </c>
      <c r="Y205" s="40">
        <v>4</v>
      </c>
      <c r="Z205" s="39">
        <v>4</v>
      </c>
      <c r="AA205" s="40">
        <v>3</v>
      </c>
      <c r="AB205" s="39">
        <v>2</v>
      </c>
      <c r="AC205" s="40">
        <v>2</v>
      </c>
      <c r="AD205" s="39">
        <v>5</v>
      </c>
      <c r="AE205" s="40">
        <v>3</v>
      </c>
      <c r="AF205" s="39">
        <v>7</v>
      </c>
      <c r="AG205" s="40">
        <v>7</v>
      </c>
      <c r="AH205" s="39">
        <v>6</v>
      </c>
      <c r="AI205" s="40">
        <v>4</v>
      </c>
      <c r="AJ205" s="39">
        <v>11</v>
      </c>
      <c r="AK205" s="40">
        <v>2</v>
      </c>
      <c r="AL205" s="39">
        <v>9</v>
      </c>
      <c r="AM205" s="40">
        <v>3</v>
      </c>
      <c r="AN205" s="39">
        <v>8</v>
      </c>
      <c r="AO205" s="40">
        <v>5</v>
      </c>
      <c r="AP205" s="39">
        <v>15</v>
      </c>
      <c r="AQ205" s="354">
        <v>132</v>
      </c>
      <c r="AR205" s="355">
        <v>106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</row>
    <row r="206" spans="1:98" ht="18.75" customHeight="1" x14ac:dyDescent="0.2">
      <c r="A206" s="180" t="s">
        <v>85</v>
      </c>
      <c r="B206" s="324">
        <f t="shared" si="37"/>
        <v>0</v>
      </c>
      <c r="C206" s="325">
        <f t="shared" si="38"/>
        <v>0</v>
      </c>
      <c r="D206" s="326">
        <f t="shared" si="38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9">CA206&amp;CB206</f>
        <v/>
      </c>
      <c r="AT206" s="30"/>
      <c r="CA206" s="31" t="str">
        <f t="shared" ref="CA206:CA209" si="40">IF(CG206=1,"* El número de Beneficiarios NO DEBE ser mayor que el Total. ","")</f>
        <v/>
      </c>
      <c r="CB206" s="31" t="str">
        <f t="shared" ref="CB206:CB209" si="41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2">IF(B206&lt;AQ206,1,0)</f>
        <v>0</v>
      </c>
      <c r="CH206" s="32">
        <f t="shared" ref="CH206:CH209" si="43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</row>
    <row r="207" spans="1:98" ht="18.75" customHeight="1" x14ac:dyDescent="0.2">
      <c r="A207" s="180" t="s">
        <v>86</v>
      </c>
      <c r="B207" s="324">
        <f t="shared" si="37"/>
        <v>0</v>
      </c>
      <c r="C207" s="325">
        <f t="shared" si="38"/>
        <v>0</v>
      </c>
      <c r="D207" s="326">
        <f t="shared" si="38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9"/>
        <v/>
      </c>
      <c r="AT207" s="30"/>
      <c r="CA207" s="31" t="str">
        <f t="shared" si="40"/>
        <v/>
      </c>
      <c r="CB207" s="31" t="str">
        <f t="shared" si="41"/>
        <v/>
      </c>
      <c r="CC207" s="31"/>
      <c r="CD207" s="31"/>
      <c r="CE207" s="31"/>
      <c r="CF207" s="31"/>
      <c r="CG207" s="32">
        <f t="shared" si="42"/>
        <v>0</v>
      </c>
      <c r="CH207" s="32">
        <f t="shared" si="43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</row>
    <row r="208" spans="1:98" ht="18.75" customHeight="1" x14ac:dyDescent="0.2">
      <c r="A208" s="357" t="s">
        <v>87</v>
      </c>
      <c r="B208" s="324">
        <f t="shared" si="37"/>
        <v>0</v>
      </c>
      <c r="C208" s="325">
        <f t="shared" si="38"/>
        <v>0</v>
      </c>
      <c r="D208" s="346">
        <f t="shared" si="38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9"/>
        <v/>
      </c>
      <c r="AT208" s="30"/>
      <c r="CA208" s="31" t="str">
        <f t="shared" si="40"/>
        <v/>
      </c>
      <c r="CB208" s="31" t="str">
        <f t="shared" si="41"/>
        <v/>
      </c>
      <c r="CC208" s="31"/>
      <c r="CD208" s="31"/>
      <c r="CE208" s="31"/>
      <c r="CF208" s="31"/>
      <c r="CG208" s="32">
        <f t="shared" si="42"/>
        <v>0</v>
      </c>
      <c r="CH208" s="32">
        <f t="shared" si="43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</row>
    <row r="209" spans="1:98" ht="18.75" customHeight="1" x14ac:dyDescent="0.2">
      <c r="A209" s="357" t="s">
        <v>126</v>
      </c>
      <c r="B209" s="181">
        <f t="shared" si="37"/>
        <v>0</v>
      </c>
      <c r="C209" s="182">
        <f t="shared" si="38"/>
        <v>0</v>
      </c>
      <c r="D209" s="326">
        <f t="shared" si="38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9"/>
        <v/>
      </c>
      <c r="AT209" s="30"/>
      <c r="CA209" s="31" t="str">
        <f t="shared" si="40"/>
        <v/>
      </c>
      <c r="CB209" s="31" t="str">
        <f t="shared" si="41"/>
        <v/>
      </c>
      <c r="CC209" s="31"/>
      <c r="CD209" s="31"/>
      <c r="CE209" s="31"/>
      <c r="CF209" s="31"/>
      <c r="CG209" s="32">
        <f t="shared" si="42"/>
        <v>0</v>
      </c>
      <c r="CH209" s="32">
        <f t="shared" si="43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</row>
    <row r="210" spans="1:98" ht="18.75" customHeight="1" x14ac:dyDescent="0.2">
      <c r="A210" s="358" t="s">
        <v>198</v>
      </c>
      <c r="B210" s="359">
        <f t="shared" si="37"/>
        <v>0</v>
      </c>
      <c r="C210" s="349">
        <f t="shared" si="38"/>
        <v>0</v>
      </c>
      <c r="D210" s="360">
        <f t="shared" ref="D210" si="44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9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</row>
    <row r="211" spans="1:98" ht="18.75" customHeight="1" x14ac:dyDescent="0.2">
      <c r="A211" s="312" t="s">
        <v>5</v>
      </c>
      <c r="B211" s="363">
        <f>SUM(B205:B210)</f>
        <v>132</v>
      </c>
      <c r="C211" s="364">
        <f>SUM(C205:C210)</f>
        <v>49</v>
      </c>
      <c r="D211" s="365">
        <f>SUM(D205:D210)</f>
        <v>83</v>
      </c>
      <c r="E211" s="20">
        <f>SUM(E205:E210)</f>
        <v>0</v>
      </c>
      <c r="F211" s="366">
        <f>SUM(F205:F210)</f>
        <v>0</v>
      </c>
      <c r="G211" s="363">
        <f t="shared" ref="G211:AR211" si="45">SUM(G205:G210)</f>
        <v>0</v>
      </c>
      <c r="H211" s="367">
        <f t="shared" si="45"/>
        <v>0</v>
      </c>
      <c r="I211" s="363">
        <f t="shared" si="45"/>
        <v>0</v>
      </c>
      <c r="J211" s="367">
        <f t="shared" si="45"/>
        <v>0</v>
      </c>
      <c r="K211" s="363">
        <f t="shared" si="45"/>
        <v>1</v>
      </c>
      <c r="L211" s="367">
        <f t="shared" si="45"/>
        <v>2</v>
      </c>
      <c r="M211" s="363">
        <f t="shared" si="45"/>
        <v>4</v>
      </c>
      <c r="N211" s="367">
        <f t="shared" si="45"/>
        <v>3</v>
      </c>
      <c r="O211" s="363">
        <f t="shared" si="45"/>
        <v>5</v>
      </c>
      <c r="P211" s="367">
        <f t="shared" si="45"/>
        <v>2</v>
      </c>
      <c r="Q211" s="363">
        <f t="shared" si="45"/>
        <v>3</v>
      </c>
      <c r="R211" s="367">
        <f t="shared" si="45"/>
        <v>2</v>
      </c>
      <c r="S211" s="363">
        <f t="shared" si="45"/>
        <v>0</v>
      </c>
      <c r="T211" s="367">
        <f t="shared" si="45"/>
        <v>2</v>
      </c>
      <c r="U211" s="363">
        <f t="shared" si="45"/>
        <v>1</v>
      </c>
      <c r="V211" s="367">
        <f t="shared" si="45"/>
        <v>2</v>
      </c>
      <c r="W211" s="363">
        <f t="shared" si="45"/>
        <v>2</v>
      </c>
      <c r="X211" s="367">
        <f t="shared" si="45"/>
        <v>3</v>
      </c>
      <c r="Y211" s="363">
        <f t="shared" si="45"/>
        <v>4</v>
      </c>
      <c r="Z211" s="367">
        <f t="shared" si="45"/>
        <v>4</v>
      </c>
      <c r="AA211" s="363">
        <f t="shared" si="45"/>
        <v>3</v>
      </c>
      <c r="AB211" s="367">
        <f t="shared" si="45"/>
        <v>2</v>
      </c>
      <c r="AC211" s="363">
        <f t="shared" si="45"/>
        <v>2</v>
      </c>
      <c r="AD211" s="367">
        <f t="shared" si="45"/>
        <v>5</v>
      </c>
      <c r="AE211" s="363">
        <f t="shared" si="45"/>
        <v>3</v>
      </c>
      <c r="AF211" s="367">
        <f t="shared" si="45"/>
        <v>7</v>
      </c>
      <c r="AG211" s="363">
        <f t="shared" si="45"/>
        <v>7</v>
      </c>
      <c r="AH211" s="367">
        <f t="shared" si="45"/>
        <v>6</v>
      </c>
      <c r="AI211" s="363">
        <f t="shared" si="45"/>
        <v>4</v>
      </c>
      <c r="AJ211" s="367">
        <f t="shared" si="45"/>
        <v>11</v>
      </c>
      <c r="AK211" s="363">
        <f t="shared" si="45"/>
        <v>2</v>
      </c>
      <c r="AL211" s="367">
        <f t="shared" si="45"/>
        <v>9</v>
      </c>
      <c r="AM211" s="363">
        <f t="shared" si="45"/>
        <v>3</v>
      </c>
      <c r="AN211" s="367">
        <f t="shared" si="45"/>
        <v>8</v>
      </c>
      <c r="AO211" s="368">
        <f t="shared" si="45"/>
        <v>5</v>
      </c>
      <c r="AP211" s="367">
        <f t="shared" si="45"/>
        <v>15</v>
      </c>
      <c r="AQ211" s="365">
        <f t="shared" si="45"/>
        <v>132</v>
      </c>
      <c r="AR211" s="369">
        <f t="shared" si="45"/>
        <v>106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</row>
    <row r="212" spans="1:98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</row>
    <row r="213" spans="1:98" ht="15" customHeight="1" x14ac:dyDescent="0.2">
      <c r="A213" s="455" t="s">
        <v>79</v>
      </c>
      <c r="B213" s="515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</row>
    <row r="214" spans="1:98" ht="18" customHeight="1" x14ac:dyDescent="0.2">
      <c r="A214" s="169" t="s">
        <v>84</v>
      </c>
      <c r="B214" s="284">
        <v>317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</row>
    <row r="215" spans="1:98" ht="18" customHeight="1" x14ac:dyDescent="0.2">
      <c r="A215" s="180" t="s">
        <v>85</v>
      </c>
      <c r="B215" s="100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</row>
    <row r="216" spans="1:98" ht="18" customHeight="1" x14ac:dyDescent="0.2">
      <c r="A216" s="180" t="s">
        <v>86</v>
      </c>
      <c r="B216" s="100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</row>
    <row r="217" spans="1:98" ht="18" customHeight="1" x14ac:dyDescent="0.2">
      <c r="A217" s="357" t="s">
        <v>87</v>
      </c>
      <c r="B217" s="100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</row>
    <row r="218" spans="1:98" ht="18" customHeight="1" x14ac:dyDescent="0.2">
      <c r="A218" s="371" t="s">
        <v>198</v>
      </c>
      <c r="B218" s="318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</row>
    <row r="219" spans="1:98" ht="18" customHeight="1" x14ac:dyDescent="0.2">
      <c r="A219" s="497" t="s">
        <v>5</v>
      </c>
      <c r="B219" s="291">
        <f>SUM(B214:B218)</f>
        <v>317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</row>
    <row r="220" spans="1:98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</row>
    <row r="221" spans="1:98" ht="26.45" customHeight="1" x14ac:dyDescent="0.2">
      <c r="A221" s="455" t="s">
        <v>79</v>
      </c>
      <c r="B221" s="454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</row>
    <row r="222" spans="1:98" ht="18" customHeight="1" x14ac:dyDescent="0.2">
      <c r="A222" s="169" t="s">
        <v>84</v>
      </c>
      <c r="B222" s="216">
        <v>1228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</row>
    <row r="223" spans="1:98" ht="18" customHeight="1" x14ac:dyDescent="0.2">
      <c r="A223" s="180" t="s">
        <v>85</v>
      </c>
      <c r="B223" s="100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</row>
    <row r="224" spans="1:98" ht="18" customHeight="1" x14ac:dyDescent="0.2">
      <c r="A224" s="180" t="s">
        <v>86</v>
      </c>
      <c r="B224" s="100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</row>
    <row r="225" spans="1:98" ht="18" customHeight="1" x14ac:dyDescent="0.2">
      <c r="A225" s="373" t="s">
        <v>87</v>
      </c>
      <c r="B225" s="91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</row>
    <row r="226" spans="1:98" ht="18" customHeight="1" x14ac:dyDescent="0.2">
      <c r="A226" s="497" t="s">
        <v>5</v>
      </c>
      <c r="B226" s="291">
        <f>SUM(B222:B225)</f>
        <v>1228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</row>
    <row r="227" spans="1:98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</row>
    <row r="228" spans="1:98" ht="24" customHeight="1" x14ac:dyDescent="0.2">
      <c r="A228" s="455" t="s">
        <v>202</v>
      </c>
      <c r="B228" s="454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</row>
    <row r="229" spans="1:98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</row>
    <row r="230" spans="1:98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</row>
    <row r="231" spans="1:98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</row>
    <row r="232" spans="1:98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</row>
    <row r="233" spans="1:98" ht="19.5" customHeight="1" x14ac:dyDescent="0.2">
      <c r="A233" s="458" t="s">
        <v>92</v>
      </c>
      <c r="B233" s="454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</row>
    <row r="234" spans="1:98" x14ac:dyDescent="0.2">
      <c r="A234" s="228" t="s">
        <v>96</v>
      </c>
      <c r="B234" s="284">
        <v>762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</row>
    <row r="235" spans="1:98" x14ac:dyDescent="0.2">
      <c r="A235" s="229" t="s">
        <v>97</v>
      </c>
      <c r="B235" s="216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</row>
    <row r="236" spans="1:98" x14ac:dyDescent="0.2">
      <c r="A236" s="230" t="s">
        <v>98</v>
      </c>
      <c r="B236" s="100">
        <v>770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</row>
    <row r="237" spans="1:98" ht="15" customHeight="1" x14ac:dyDescent="0.2">
      <c r="A237" s="230" t="s">
        <v>99</v>
      </c>
      <c r="B237" s="100">
        <v>24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</row>
    <row r="238" spans="1:98" x14ac:dyDescent="0.2">
      <c r="A238" s="230" t="s">
        <v>100</v>
      </c>
      <c r="B238" s="100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</row>
    <row r="239" spans="1:98" x14ac:dyDescent="0.2">
      <c r="A239" s="230" t="s">
        <v>207</v>
      </c>
      <c r="B239" s="100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</row>
    <row r="240" spans="1:98" x14ac:dyDescent="0.2">
      <c r="A240" s="230" t="s">
        <v>208</v>
      </c>
      <c r="B240" s="100"/>
    </row>
    <row r="241" spans="1:2" x14ac:dyDescent="0.2">
      <c r="A241" s="230" t="s">
        <v>101</v>
      </c>
      <c r="B241" s="100"/>
    </row>
    <row r="242" spans="1:2" ht="15.75" customHeight="1" x14ac:dyDescent="0.2">
      <c r="A242" s="230" t="s">
        <v>102</v>
      </c>
      <c r="B242" s="100">
        <v>1449</v>
      </c>
    </row>
    <row r="243" spans="1:2" ht="16.5" customHeight="1" x14ac:dyDescent="0.2">
      <c r="A243" s="231" t="s">
        <v>103</v>
      </c>
      <c r="B243" s="100"/>
    </row>
    <row r="244" spans="1:2" ht="16.5" customHeight="1" x14ac:dyDescent="0.2">
      <c r="A244" s="232" t="s">
        <v>104</v>
      </c>
      <c r="B244" s="100"/>
    </row>
    <row r="245" spans="1:2" x14ac:dyDescent="0.2">
      <c r="A245" s="233" t="s">
        <v>105</v>
      </c>
      <c r="B245" s="100"/>
    </row>
    <row r="246" spans="1:2" x14ac:dyDescent="0.2">
      <c r="A246" s="233" t="s">
        <v>106</v>
      </c>
      <c r="B246" s="100"/>
    </row>
    <row r="247" spans="1:2" ht="27" customHeight="1" x14ac:dyDescent="0.2">
      <c r="A247" s="232" t="s">
        <v>107</v>
      </c>
      <c r="B247" s="100"/>
    </row>
    <row r="248" spans="1:2" x14ac:dyDescent="0.2">
      <c r="A248" s="234" t="s">
        <v>108</v>
      </c>
      <c r="B248" s="100"/>
    </row>
    <row r="249" spans="1:2" x14ac:dyDescent="0.2">
      <c r="A249" s="235" t="s">
        <v>109</v>
      </c>
      <c r="B249" s="100"/>
    </row>
    <row r="250" spans="1:2" x14ac:dyDescent="0.2">
      <c r="A250" s="233" t="s">
        <v>110</v>
      </c>
      <c r="B250" s="100"/>
    </row>
    <row r="251" spans="1:2" ht="27" customHeight="1" x14ac:dyDescent="0.2">
      <c r="A251" s="232" t="s">
        <v>111</v>
      </c>
      <c r="B251" s="100"/>
    </row>
    <row r="252" spans="1:2" x14ac:dyDescent="0.2">
      <c r="A252" s="232" t="s">
        <v>112</v>
      </c>
      <c r="B252" s="100"/>
    </row>
    <row r="253" spans="1:2" x14ac:dyDescent="0.2">
      <c r="A253" s="233" t="s">
        <v>113</v>
      </c>
      <c r="B253" s="100"/>
    </row>
    <row r="254" spans="1:2" ht="15" customHeight="1" x14ac:dyDescent="0.2">
      <c r="A254" s="233" t="s">
        <v>114</v>
      </c>
      <c r="B254" s="100"/>
    </row>
    <row r="255" spans="1:2" ht="15" customHeight="1" x14ac:dyDescent="0.2">
      <c r="A255" s="233" t="s">
        <v>115</v>
      </c>
      <c r="B255" s="100"/>
    </row>
    <row r="256" spans="1:2" ht="15" customHeight="1" x14ac:dyDescent="0.2">
      <c r="A256" s="233" t="s">
        <v>116</v>
      </c>
      <c r="B256" s="100"/>
    </row>
    <row r="257" spans="1:78" ht="15" customHeight="1" x14ac:dyDescent="0.2">
      <c r="A257" s="236" t="s">
        <v>117</v>
      </c>
      <c r="B257" s="100"/>
    </row>
    <row r="258" spans="1:78" ht="15" customHeight="1" x14ac:dyDescent="0.2">
      <c r="A258" s="237" t="s">
        <v>118</v>
      </c>
      <c r="B258" s="100"/>
    </row>
    <row r="259" spans="1:78" ht="15" customHeight="1" x14ac:dyDescent="0.2">
      <c r="A259" s="237" t="s">
        <v>119</v>
      </c>
      <c r="B259" s="100"/>
    </row>
    <row r="260" spans="1:78" ht="15" customHeight="1" x14ac:dyDescent="0.2">
      <c r="A260" s="237" t="s">
        <v>120</v>
      </c>
      <c r="B260" s="100"/>
    </row>
    <row r="261" spans="1:78" ht="26.25" customHeight="1" x14ac:dyDescent="0.2">
      <c r="A261" s="238" t="s">
        <v>121</v>
      </c>
      <c r="B261" s="100"/>
    </row>
    <row r="262" spans="1:78" ht="15" customHeight="1" x14ac:dyDescent="0.2">
      <c r="A262" s="237" t="s">
        <v>122</v>
      </c>
      <c r="B262" s="100"/>
    </row>
    <row r="263" spans="1:78" ht="15" customHeight="1" x14ac:dyDescent="0.2">
      <c r="A263" s="377" t="s">
        <v>209</v>
      </c>
      <c r="B263" s="100"/>
    </row>
    <row r="264" spans="1:78" ht="15" customHeight="1" x14ac:dyDescent="0.2">
      <c r="A264" s="234" t="s">
        <v>210</v>
      </c>
      <c r="B264" s="100"/>
    </row>
    <row r="265" spans="1:78" ht="15" customHeight="1" x14ac:dyDescent="0.2">
      <c r="A265" s="234" t="s">
        <v>211</v>
      </c>
      <c r="B265" s="100"/>
    </row>
    <row r="266" spans="1:78" ht="15" customHeight="1" x14ac:dyDescent="0.2">
      <c r="A266" s="234" t="s">
        <v>212</v>
      </c>
      <c r="B266" s="100"/>
    </row>
    <row r="267" spans="1:78" ht="15" customHeight="1" x14ac:dyDescent="0.2">
      <c r="A267" s="234" t="s">
        <v>123</v>
      </c>
      <c r="B267" s="100"/>
    </row>
    <row r="268" spans="1:78" ht="15" customHeight="1" x14ac:dyDescent="0.2">
      <c r="A268" s="239" t="s">
        <v>124</v>
      </c>
      <c r="B268" s="318"/>
    </row>
    <row r="269" spans="1:78" ht="17.25" customHeight="1" x14ac:dyDescent="0.2">
      <c r="A269" s="312" t="s">
        <v>5</v>
      </c>
      <c r="B269" s="259">
        <f>SUM(B234:B268)</f>
        <v>3005</v>
      </c>
    </row>
    <row r="270" spans="1:78" ht="30.75" customHeight="1" x14ac:dyDescent="0.2">
      <c r="A270" s="220" t="s">
        <v>213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</row>
    <row r="271" spans="1:78" ht="21.75" customHeight="1" x14ac:dyDescent="0.2">
      <c r="A271" s="1006" t="s">
        <v>214</v>
      </c>
      <c r="B271" s="1007" t="s">
        <v>5</v>
      </c>
      <c r="C271" s="1008"/>
      <c r="D271" s="1009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</row>
    <row r="272" spans="1:78" ht="23.25" customHeight="1" x14ac:dyDescent="0.2">
      <c r="A272" s="862"/>
      <c r="B272" s="380" t="s">
        <v>32</v>
      </c>
      <c r="C272" s="116" t="s">
        <v>33</v>
      </c>
      <c r="D272" s="469" t="s">
        <v>34</v>
      </c>
      <c r="E272" s="381" t="s">
        <v>33</v>
      </c>
      <c r="F272" s="470" t="s">
        <v>34</v>
      </c>
      <c r="G272" s="381" t="s">
        <v>33</v>
      </c>
      <c r="H272" s="470" t="s">
        <v>34</v>
      </c>
      <c r="I272" s="381" t="s">
        <v>33</v>
      </c>
      <c r="J272" s="470" t="s">
        <v>34</v>
      </c>
      <c r="K272" s="381" t="s">
        <v>33</v>
      </c>
      <c r="L272" s="470" t="s">
        <v>34</v>
      </c>
      <c r="M272" s="381" t="s">
        <v>33</v>
      </c>
      <c r="N272" s="470" t="s">
        <v>34</v>
      </c>
      <c r="O272" s="381" t="s">
        <v>33</v>
      </c>
      <c r="P272" s="470" t="s">
        <v>34</v>
      </c>
      <c r="Q272" s="381" t="s">
        <v>33</v>
      </c>
      <c r="R272" s="470" t="s">
        <v>34</v>
      </c>
      <c r="S272" s="381" t="s">
        <v>33</v>
      </c>
      <c r="T272" s="470" t="s">
        <v>34</v>
      </c>
      <c r="U272" s="381" t="s">
        <v>33</v>
      </c>
      <c r="V272" s="470" t="s">
        <v>34</v>
      </c>
      <c r="W272" s="381" t="s">
        <v>33</v>
      </c>
      <c r="X272" s="470" t="s">
        <v>34</v>
      </c>
      <c r="Y272" s="381" t="s">
        <v>33</v>
      </c>
      <c r="Z272" s="470" t="s">
        <v>34</v>
      </c>
      <c r="AA272" s="381" t="s">
        <v>33</v>
      </c>
      <c r="AB272" s="470" t="s">
        <v>34</v>
      </c>
      <c r="AC272" s="381" t="s">
        <v>33</v>
      </c>
      <c r="AD272" s="470" t="s">
        <v>34</v>
      </c>
      <c r="AE272" s="381" t="s">
        <v>33</v>
      </c>
      <c r="AF272" s="470" t="s">
        <v>34</v>
      </c>
      <c r="AG272" s="381" t="s">
        <v>33</v>
      </c>
      <c r="AH272" s="470" t="s">
        <v>34</v>
      </c>
      <c r="AI272" s="381" t="s">
        <v>33</v>
      </c>
      <c r="AJ272" s="470" t="s">
        <v>34</v>
      </c>
      <c r="AK272" s="381" t="s">
        <v>33</v>
      </c>
      <c r="AL272" s="470" t="s">
        <v>34</v>
      </c>
      <c r="AM272" s="381" t="s">
        <v>33</v>
      </c>
      <c r="AN272" s="470" t="s">
        <v>34</v>
      </c>
      <c r="AO272" s="381" t="s">
        <v>33</v>
      </c>
      <c r="AP272" s="470" t="s">
        <v>34</v>
      </c>
      <c r="BY272" s="2"/>
      <c r="BZ272" s="2"/>
    </row>
    <row r="273" spans="1:104" s="385" customFormat="1" ht="16.899999999999999" hidden="1" customHeight="1" x14ac:dyDescent="0.2">
      <c r="A273" s="516" t="s">
        <v>215</v>
      </c>
      <c r="B273" s="457"/>
      <c r="C273" s="381"/>
      <c r="D273" s="470"/>
      <c r="E273" s="381"/>
      <c r="F273" s="470"/>
      <c r="G273" s="381"/>
      <c r="H273" s="470"/>
      <c r="I273" s="381"/>
      <c r="J273" s="470"/>
      <c r="K273" s="381"/>
      <c r="L273" s="470"/>
      <c r="M273" s="381"/>
      <c r="N273" s="470"/>
      <c r="O273" s="381"/>
      <c r="P273" s="470"/>
      <c r="Q273" s="381"/>
      <c r="R273" s="470"/>
      <c r="S273" s="381"/>
      <c r="T273" s="470"/>
      <c r="U273" s="381"/>
      <c r="V273" s="470"/>
      <c r="W273" s="381"/>
      <c r="X273" s="470"/>
      <c r="Y273" s="381"/>
      <c r="Z273" s="470"/>
      <c r="AA273" s="381"/>
      <c r="AB273" s="470"/>
      <c r="AC273" s="381"/>
      <c r="AD273" s="470"/>
      <c r="AE273" s="381"/>
      <c r="AF273" s="470"/>
      <c r="AG273" s="381"/>
      <c r="AH273" s="470"/>
      <c r="AI273" s="381"/>
      <c r="AJ273" s="470"/>
      <c r="AK273" s="381"/>
      <c r="AL273" s="470"/>
      <c r="AM273" s="381"/>
      <c r="AN273" s="470"/>
      <c r="AO273" s="381"/>
      <c r="AP273" s="470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517" t="s">
        <v>216</v>
      </c>
      <c r="B274" s="388">
        <f>SUM(C274:D274)</f>
        <v>13</v>
      </c>
      <c r="C274" s="389">
        <f>+E274+G274+I274+K274+M274+O274+Q274+S274+U274+W274+Y274+AA274+AC274+AE274+AG274+AI274+AK274+AM274+AO274</f>
        <v>6</v>
      </c>
      <c r="D274" s="430">
        <f>+F274+H274+J274+L274+N274+P274+R274+T274+V274+X274+Z274+AB274+AD274+AF274+AH274+AJ274+AL274+AN274+AP274</f>
        <v>7</v>
      </c>
      <c r="E274" s="391"/>
      <c r="F274" s="392"/>
      <c r="G274" s="391"/>
      <c r="H274" s="392"/>
      <c r="I274" s="391"/>
      <c r="J274" s="392"/>
      <c r="K274" s="391"/>
      <c r="L274" s="392"/>
      <c r="M274" s="391"/>
      <c r="N274" s="392"/>
      <c r="O274" s="391"/>
      <c r="P274" s="392"/>
      <c r="Q274" s="391"/>
      <c r="R274" s="392"/>
      <c r="S274" s="391"/>
      <c r="T274" s="392"/>
      <c r="U274" s="391"/>
      <c r="V274" s="392"/>
      <c r="W274" s="391"/>
      <c r="X274" s="392"/>
      <c r="Y274" s="391"/>
      <c r="Z274" s="392"/>
      <c r="AA274" s="391"/>
      <c r="AB274" s="392"/>
      <c r="AC274" s="391"/>
      <c r="AD274" s="392"/>
      <c r="AE274" s="391"/>
      <c r="AF274" s="392"/>
      <c r="AG274" s="391"/>
      <c r="AH274" s="392"/>
      <c r="AI274" s="391">
        <v>3</v>
      </c>
      <c r="AJ274" s="392">
        <v>1</v>
      </c>
      <c r="AK274" s="391">
        <v>1</v>
      </c>
      <c r="AL274" s="392">
        <v>2</v>
      </c>
      <c r="AM274" s="391"/>
      <c r="AN274" s="392">
        <v>2</v>
      </c>
      <c r="AO274" s="391">
        <v>2</v>
      </c>
      <c r="AP274" s="393">
        <v>2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1003" t="s">
        <v>217</v>
      </c>
      <c r="B275" s="1004"/>
      <c r="C275" s="1004"/>
      <c r="D275" s="1004"/>
      <c r="E275" s="1004"/>
      <c r="F275" s="1004"/>
      <c r="G275" s="1004"/>
      <c r="H275" s="1004"/>
      <c r="I275" s="1004"/>
      <c r="J275" s="1004"/>
      <c r="K275" s="1004"/>
      <c r="L275" s="1004"/>
      <c r="M275" s="1004"/>
      <c r="N275" s="1004"/>
      <c r="O275" s="1004"/>
      <c r="P275" s="1004"/>
      <c r="Q275" s="1004"/>
      <c r="R275" s="1004"/>
      <c r="S275" s="1004"/>
      <c r="T275" s="1004"/>
      <c r="U275" s="1004"/>
      <c r="V275" s="1004"/>
      <c r="W275" s="1004"/>
      <c r="X275" s="1004"/>
      <c r="Y275" s="1004"/>
      <c r="Z275" s="1004"/>
      <c r="AA275" s="1004"/>
      <c r="AB275" s="1004"/>
      <c r="AC275" s="1004"/>
      <c r="AD275" s="1004"/>
      <c r="AE275" s="1004"/>
      <c r="AF275" s="1004"/>
      <c r="AG275" s="1004"/>
      <c r="AH275" s="1004"/>
      <c r="AI275" s="1004"/>
      <c r="AJ275" s="1004"/>
      <c r="AK275" s="1004"/>
      <c r="AL275" s="1004"/>
      <c r="AM275" s="1004"/>
      <c r="AN275" s="1004"/>
      <c r="AO275" s="1004"/>
      <c r="AP275" s="1005"/>
      <c r="BY275" s="2"/>
      <c r="BZ275" s="2"/>
    </row>
    <row r="276" spans="1:104" x14ac:dyDescent="0.2">
      <c r="A276" s="394" t="s">
        <v>218</v>
      </c>
      <c r="B276" s="395">
        <f t="shared" ref="B276:B289" si="46">SUM(C276:D276)</f>
        <v>6</v>
      </c>
      <c r="C276" s="396">
        <f t="shared" ref="C276:D289" si="47">+E276+G276+I276+K276+M276+O276+Q276+S276+U276+W276+Y276+AA276+AC276+AE276+AG276+AI276+AK276+AM276+AO276</f>
        <v>4</v>
      </c>
      <c r="D276" s="397">
        <f t="shared" si="47"/>
        <v>2</v>
      </c>
      <c r="E276" s="398"/>
      <c r="F276" s="399"/>
      <c r="G276" s="398"/>
      <c r="H276" s="399"/>
      <c r="I276" s="398"/>
      <c r="J276" s="399"/>
      <c r="K276" s="398"/>
      <c r="L276" s="399"/>
      <c r="M276" s="398"/>
      <c r="N276" s="399"/>
      <c r="O276" s="398"/>
      <c r="P276" s="399"/>
      <c r="Q276" s="398"/>
      <c r="R276" s="399"/>
      <c r="S276" s="398"/>
      <c r="T276" s="399"/>
      <c r="U276" s="398"/>
      <c r="V276" s="399"/>
      <c r="W276" s="398"/>
      <c r="X276" s="399"/>
      <c r="Y276" s="398"/>
      <c r="Z276" s="399"/>
      <c r="AA276" s="398"/>
      <c r="AB276" s="399"/>
      <c r="AC276" s="398"/>
      <c r="AD276" s="399"/>
      <c r="AE276" s="398"/>
      <c r="AF276" s="399"/>
      <c r="AG276" s="398"/>
      <c r="AH276" s="399"/>
      <c r="AI276" s="398">
        <v>1</v>
      </c>
      <c r="AJ276" s="399">
        <v>1</v>
      </c>
      <c r="AK276" s="398">
        <v>2</v>
      </c>
      <c r="AL276" s="399"/>
      <c r="AM276" s="398"/>
      <c r="AN276" s="399"/>
      <c r="AO276" s="398">
        <v>1</v>
      </c>
      <c r="AP276" s="400">
        <v>1</v>
      </c>
      <c r="BY276" s="2"/>
      <c r="BZ276" s="2"/>
    </row>
    <row r="277" spans="1:104" x14ac:dyDescent="0.2">
      <c r="A277" s="233" t="s">
        <v>219</v>
      </c>
      <c r="B277" s="401">
        <f t="shared" si="46"/>
        <v>0</v>
      </c>
      <c r="C277" s="402">
        <f>+E277+G277+I277+K277+M277+O277+Q277+S277+U277+W277+Y277+AA277+AC277+AE277+AG277+AI277+AK277+AM277+AO277</f>
        <v>0</v>
      </c>
      <c r="D277" s="403">
        <f t="shared" si="47"/>
        <v>0</v>
      </c>
      <c r="E277" s="404"/>
      <c r="F277" s="405"/>
      <c r="G277" s="404"/>
      <c r="H277" s="405"/>
      <c r="I277" s="404"/>
      <c r="J277" s="405"/>
      <c r="K277" s="404"/>
      <c r="L277" s="405"/>
      <c r="M277" s="404"/>
      <c r="N277" s="405"/>
      <c r="O277" s="404"/>
      <c r="P277" s="405"/>
      <c r="Q277" s="404"/>
      <c r="R277" s="405"/>
      <c r="S277" s="404"/>
      <c r="T277" s="405"/>
      <c r="U277" s="404"/>
      <c r="V277" s="405"/>
      <c r="W277" s="404"/>
      <c r="X277" s="405"/>
      <c r="Y277" s="404"/>
      <c r="Z277" s="405"/>
      <c r="AA277" s="404"/>
      <c r="AB277" s="405"/>
      <c r="AC277" s="404"/>
      <c r="AD277" s="405"/>
      <c r="AE277" s="404"/>
      <c r="AF277" s="405"/>
      <c r="AG277" s="404"/>
      <c r="AH277" s="405"/>
      <c r="AI277" s="404"/>
      <c r="AJ277" s="405"/>
      <c r="AK277" s="404"/>
      <c r="AL277" s="405"/>
      <c r="AM277" s="404"/>
      <c r="AN277" s="405"/>
      <c r="AO277" s="404"/>
      <c r="AP277" s="406"/>
      <c r="BY277" s="2"/>
      <c r="BZ277" s="2"/>
    </row>
    <row r="278" spans="1:104" x14ac:dyDescent="0.2">
      <c r="A278" s="233" t="s">
        <v>220</v>
      </c>
      <c r="B278" s="401">
        <f t="shared" si="46"/>
        <v>0</v>
      </c>
      <c r="C278" s="402">
        <f t="shared" si="47"/>
        <v>0</v>
      </c>
      <c r="D278" s="403">
        <f t="shared" si="47"/>
        <v>0</v>
      </c>
      <c r="E278" s="404"/>
      <c r="F278" s="405"/>
      <c r="G278" s="404"/>
      <c r="H278" s="405"/>
      <c r="I278" s="404"/>
      <c r="J278" s="405"/>
      <c r="K278" s="404"/>
      <c r="L278" s="405"/>
      <c r="M278" s="404"/>
      <c r="N278" s="405"/>
      <c r="O278" s="404"/>
      <c r="P278" s="405"/>
      <c r="Q278" s="404"/>
      <c r="R278" s="405"/>
      <c r="S278" s="404"/>
      <c r="T278" s="405"/>
      <c r="U278" s="404"/>
      <c r="V278" s="405"/>
      <c r="W278" s="404"/>
      <c r="X278" s="405"/>
      <c r="Y278" s="404"/>
      <c r="Z278" s="405"/>
      <c r="AA278" s="404"/>
      <c r="AB278" s="405"/>
      <c r="AC278" s="404"/>
      <c r="AD278" s="405"/>
      <c r="AE278" s="404"/>
      <c r="AF278" s="405"/>
      <c r="AG278" s="404"/>
      <c r="AH278" s="405"/>
      <c r="AI278" s="404"/>
      <c r="AJ278" s="405"/>
      <c r="AK278" s="404"/>
      <c r="AL278" s="405"/>
      <c r="AM278" s="404"/>
      <c r="AN278" s="405"/>
      <c r="AO278" s="404"/>
      <c r="AP278" s="406"/>
      <c r="BY278" s="2"/>
      <c r="BZ278" s="2"/>
    </row>
    <row r="279" spans="1:104" x14ac:dyDescent="0.2">
      <c r="A279" s="233" t="s">
        <v>221</v>
      </c>
      <c r="B279" s="401">
        <f t="shared" si="46"/>
        <v>0</v>
      </c>
      <c r="C279" s="402">
        <f t="shared" si="47"/>
        <v>0</v>
      </c>
      <c r="D279" s="403">
        <f t="shared" si="47"/>
        <v>0</v>
      </c>
      <c r="E279" s="404"/>
      <c r="F279" s="405"/>
      <c r="G279" s="404"/>
      <c r="H279" s="405"/>
      <c r="I279" s="404"/>
      <c r="J279" s="405"/>
      <c r="K279" s="404"/>
      <c r="L279" s="405"/>
      <c r="M279" s="404"/>
      <c r="N279" s="405"/>
      <c r="O279" s="404"/>
      <c r="P279" s="405"/>
      <c r="Q279" s="404"/>
      <c r="R279" s="405"/>
      <c r="S279" s="404"/>
      <c r="T279" s="405"/>
      <c r="U279" s="404"/>
      <c r="V279" s="405"/>
      <c r="W279" s="404"/>
      <c r="X279" s="405"/>
      <c r="Y279" s="404"/>
      <c r="Z279" s="405"/>
      <c r="AA279" s="404"/>
      <c r="AB279" s="405"/>
      <c r="AC279" s="404"/>
      <c r="AD279" s="405"/>
      <c r="AE279" s="404"/>
      <c r="AF279" s="405"/>
      <c r="AG279" s="404"/>
      <c r="AH279" s="405"/>
      <c r="AI279" s="404"/>
      <c r="AJ279" s="405"/>
      <c r="AK279" s="404"/>
      <c r="AL279" s="405"/>
      <c r="AM279" s="404"/>
      <c r="AN279" s="405"/>
      <c r="AO279" s="404"/>
      <c r="AP279" s="406"/>
      <c r="BY279" s="2"/>
      <c r="BZ279" s="2"/>
    </row>
    <row r="280" spans="1:104" x14ac:dyDescent="0.2">
      <c r="A280" s="233" t="s">
        <v>222</v>
      </c>
      <c r="B280" s="401">
        <f t="shared" si="46"/>
        <v>2</v>
      </c>
      <c r="C280" s="402">
        <f t="shared" si="47"/>
        <v>2</v>
      </c>
      <c r="D280" s="403">
        <f t="shared" si="47"/>
        <v>0</v>
      </c>
      <c r="E280" s="404"/>
      <c r="F280" s="405"/>
      <c r="G280" s="404"/>
      <c r="H280" s="405"/>
      <c r="I280" s="404"/>
      <c r="J280" s="405"/>
      <c r="K280" s="404"/>
      <c r="L280" s="405"/>
      <c r="M280" s="404"/>
      <c r="N280" s="405"/>
      <c r="O280" s="404"/>
      <c r="P280" s="405"/>
      <c r="Q280" s="404"/>
      <c r="R280" s="405"/>
      <c r="S280" s="404"/>
      <c r="T280" s="405"/>
      <c r="U280" s="404"/>
      <c r="V280" s="405"/>
      <c r="W280" s="404"/>
      <c r="X280" s="405"/>
      <c r="Y280" s="404"/>
      <c r="Z280" s="405"/>
      <c r="AA280" s="404"/>
      <c r="AB280" s="405"/>
      <c r="AC280" s="404"/>
      <c r="AD280" s="405"/>
      <c r="AE280" s="404"/>
      <c r="AF280" s="405"/>
      <c r="AG280" s="404"/>
      <c r="AH280" s="405"/>
      <c r="AI280" s="404">
        <v>2</v>
      </c>
      <c r="AJ280" s="405"/>
      <c r="AK280" s="404"/>
      <c r="AL280" s="405"/>
      <c r="AM280" s="404"/>
      <c r="AN280" s="405"/>
      <c r="AO280" s="404"/>
      <c r="AP280" s="406"/>
      <c r="BY280" s="2"/>
      <c r="BZ280" s="2"/>
    </row>
    <row r="281" spans="1:104" x14ac:dyDescent="0.2">
      <c r="A281" s="233" t="s">
        <v>223</v>
      </c>
      <c r="B281" s="401">
        <f t="shared" si="46"/>
        <v>7</v>
      </c>
      <c r="C281" s="402">
        <f t="shared" si="47"/>
        <v>0</v>
      </c>
      <c r="D281" s="403">
        <f t="shared" si="47"/>
        <v>7</v>
      </c>
      <c r="E281" s="404"/>
      <c r="F281" s="405"/>
      <c r="G281" s="404"/>
      <c r="H281" s="405"/>
      <c r="I281" s="404"/>
      <c r="J281" s="405"/>
      <c r="K281" s="404"/>
      <c r="L281" s="405"/>
      <c r="M281" s="404"/>
      <c r="N281" s="405"/>
      <c r="O281" s="404"/>
      <c r="P281" s="405"/>
      <c r="Q281" s="404"/>
      <c r="R281" s="405"/>
      <c r="S281" s="404"/>
      <c r="T281" s="405"/>
      <c r="U281" s="404"/>
      <c r="V281" s="405"/>
      <c r="W281" s="404"/>
      <c r="X281" s="405"/>
      <c r="Y281" s="404"/>
      <c r="Z281" s="405"/>
      <c r="AA281" s="404"/>
      <c r="AB281" s="405"/>
      <c r="AC281" s="404"/>
      <c r="AD281" s="405"/>
      <c r="AE281" s="404"/>
      <c r="AF281" s="405"/>
      <c r="AG281" s="404"/>
      <c r="AH281" s="405"/>
      <c r="AI281" s="404"/>
      <c r="AJ281" s="405">
        <v>2</v>
      </c>
      <c r="AK281" s="404"/>
      <c r="AL281" s="405">
        <v>1</v>
      </c>
      <c r="AM281" s="404"/>
      <c r="AN281" s="405">
        <v>1</v>
      </c>
      <c r="AO281" s="404"/>
      <c r="AP281" s="406">
        <v>3</v>
      </c>
      <c r="BY281" s="2"/>
      <c r="BZ281" s="2"/>
    </row>
    <row r="282" spans="1:104" x14ac:dyDescent="0.2">
      <c r="A282" s="233" t="s">
        <v>224</v>
      </c>
      <c r="B282" s="401">
        <f t="shared" si="46"/>
        <v>0</v>
      </c>
      <c r="C282" s="402">
        <f t="shared" si="47"/>
        <v>0</v>
      </c>
      <c r="D282" s="403">
        <f>+F282+H282+J282+L282+N282+P282+R282+T282+V282+X282+Z282+AB282+AD282+AF282+AH282+AJ282+AL282+AN282+AP282</f>
        <v>0</v>
      </c>
      <c r="E282" s="404"/>
      <c r="F282" s="405"/>
      <c r="G282" s="404"/>
      <c r="H282" s="405"/>
      <c r="I282" s="404"/>
      <c r="J282" s="405"/>
      <c r="K282" s="404"/>
      <c r="L282" s="405"/>
      <c r="M282" s="404"/>
      <c r="N282" s="405"/>
      <c r="O282" s="404"/>
      <c r="P282" s="405"/>
      <c r="Q282" s="404"/>
      <c r="R282" s="405"/>
      <c r="S282" s="404"/>
      <c r="T282" s="405"/>
      <c r="U282" s="404"/>
      <c r="V282" s="405"/>
      <c r="W282" s="404"/>
      <c r="X282" s="405"/>
      <c r="Y282" s="404"/>
      <c r="Z282" s="405"/>
      <c r="AA282" s="404"/>
      <c r="AB282" s="405"/>
      <c r="AC282" s="404"/>
      <c r="AD282" s="405"/>
      <c r="AE282" s="404"/>
      <c r="AF282" s="405"/>
      <c r="AG282" s="404"/>
      <c r="AH282" s="405"/>
      <c r="AI282" s="404"/>
      <c r="AJ282" s="405"/>
      <c r="AK282" s="404"/>
      <c r="AL282" s="405"/>
      <c r="AM282" s="404"/>
      <c r="AN282" s="405"/>
      <c r="AO282" s="404"/>
      <c r="AP282" s="406"/>
      <c r="BY282" s="2"/>
      <c r="BZ282" s="2"/>
    </row>
    <row r="283" spans="1:104" ht="23.25" customHeight="1" x14ac:dyDescent="0.2">
      <c r="A283" s="232" t="s">
        <v>225</v>
      </c>
      <c r="B283" s="401">
        <f t="shared" si="46"/>
        <v>0</v>
      </c>
      <c r="C283" s="402">
        <f t="shared" si="47"/>
        <v>0</v>
      </c>
      <c r="D283" s="403">
        <f t="shared" si="47"/>
        <v>0</v>
      </c>
      <c r="E283" s="404"/>
      <c r="F283" s="405"/>
      <c r="G283" s="404"/>
      <c r="H283" s="405"/>
      <c r="I283" s="404"/>
      <c r="J283" s="405"/>
      <c r="K283" s="404"/>
      <c r="L283" s="405"/>
      <c r="M283" s="404"/>
      <c r="N283" s="405"/>
      <c r="O283" s="404"/>
      <c r="P283" s="405"/>
      <c r="Q283" s="404"/>
      <c r="R283" s="405"/>
      <c r="S283" s="404"/>
      <c r="T283" s="405"/>
      <c r="U283" s="404"/>
      <c r="V283" s="405"/>
      <c r="W283" s="404"/>
      <c r="X283" s="405"/>
      <c r="Y283" s="404"/>
      <c r="Z283" s="405"/>
      <c r="AA283" s="404"/>
      <c r="AB283" s="405"/>
      <c r="AC283" s="404"/>
      <c r="AD283" s="405"/>
      <c r="AE283" s="404"/>
      <c r="AF283" s="405"/>
      <c r="AG283" s="404"/>
      <c r="AH283" s="405"/>
      <c r="AI283" s="404"/>
      <c r="AJ283" s="405"/>
      <c r="AK283" s="404"/>
      <c r="AL283" s="405"/>
      <c r="AM283" s="404"/>
      <c r="AN283" s="405"/>
      <c r="AO283" s="404"/>
      <c r="AP283" s="406"/>
      <c r="BY283" s="2"/>
      <c r="BZ283" s="2"/>
    </row>
    <row r="284" spans="1:104" ht="25.5" customHeight="1" x14ac:dyDescent="0.2">
      <c r="A284" s="407" t="s">
        <v>226</v>
      </c>
      <c r="B284" s="401">
        <f t="shared" si="46"/>
        <v>0</v>
      </c>
      <c r="C284" s="402">
        <f t="shared" si="47"/>
        <v>0</v>
      </c>
      <c r="D284" s="403">
        <f>+F284+H284+J284+L284+N284+P284+R284+T284+V284+X284+Z284+AB284+AD284+AF284+AH284+AJ284+AL284+AN284+AP284</f>
        <v>0</v>
      </c>
      <c r="E284" s="404"/>
      <c r="F284" s="405"/>
      <c r="G284" s="404"/>
      <c r="H284" s="405"/>
      <c r="I284" s="404"/>
      <c r="J284" s="405"/>
      <c r="K284" s="404"/>
      <c r="L284" s="405"/>
      <c r="M284" s="404"/>
      <c r="N284" s="405"/>
      <c r="O284" s="404"/>
      <c r="P284" s="405"/>
      <c r="Q284" s="404"/>
      <c r="R284" s="405"/>
      <c r="S284" s="404"/>
      <c r="T284" s="405"/>
      <c r="U284" s="404"/>
      <c r="V284" s="405"/>
      <c r="W284" s="404"/>
      <c r="X284" s="405"/>
      <c r="Y284" s="404"/>
      <c r="Z284" s="405"/>
      <c r="AA284" s="404"/>
      <c r="AB284" s="405"/>
      <c r="AC284" s="404"/>
      <c r="AD284" s="405"/>
      <c r="AE284" s="404"/>
      <c r="AF284" s="405"/>
      <c r="AG284" s="404"/>
      <c r="AH284" s="405"/>
      <c r="AI284" s="404"/>
      <c r="AJ284" s="405"/>
      <c r="AK284" s="404"/>
      <c r="AL284" s="405"/>
      <c r="AM284" s="404"/>
      <c r="AN284" s="405"/>
      <c r="AO284" s="404"/>
      <c r="AP284" s="406"/>
      <c r="BY284" s="2"/>
      <c r="BZ284" s="2"/>
    </row>
    <row r="285" spans="1:104" x14ac:dyDescent="0.2">
      <c r="A285" s="233" t="s">
        <v>227</v>
      </c>
      <c r="B285" s="401">
        <f t="shared" si="46"/>
        <v>0</v>
      </c>
      <c r="C285" s="402">
        <f t="shared" si="47"/>
        <v>0</v>
      </c>
      <c r="D285" s="403">
        <f t="shared" si="47"/>
        <v>0</v>
      </c>
      <c r="E285" s="404"/>
      <c r="F285" s="405"/>
      <c r="G285" s="404"/>
      <c r="H285" s="405"/>
      <c r="I285" s="404"/>
      <c r="J285" s="405"/>
      <c r="K285" s="404"/>
      <c r="L285" s="405"/>
      <c r="M285" s="404"/>
      <c r="N285" s="405"/>
      <c r="O285" s="404"/>
      <c r="P285" s="405"/>
      <c r="Q285" s="404"/>
      <c r="R285" s="405"/>
      <c r="S285" s="404"/>
      <c r="T285" s="405"/>
      <c r="U285" s="404"/>
      <c r="V285" s="405"/>
      <c r="W285" s="404"/>
      <c r="X285" s="405"/>
      <c r="Y285" s="404"/>
      <c r="Z285" s="405"/>
      <c r="AA285" s="404"/>
      <c r="AB285" s="405"/>
      <c r="AC285" s="404"/>
      <c r="AD285" s="405"/>
      <c r="AE285" s="404"/>
      <c r="AF285" s="405"/>
      <c r="AG285" s="404"/>
      <c r="AH285" s="405"/>
      <c r="AI285" s="404"/>
      <c r="AJ285" s="405"/>
      <c r="AK285" s="404"/>
      <c r="AL285" s="405"/>
      <c r="AM285" s="404"/>
      <c r="AN285" s="405"/>
      <c r="AO285" s="404"/>
      <c r="AP285" s="406"/>
      <c r="BY285" s="2"/>
      <c r="BZ285" s="2"/>
    </row>
    <row r="286" spans="1:104" x14ac:dyDescent="0.2">
      <c r="A286" s="233" t="s">
        <v>228</v>
      </c>
      <c r="B286" s="401">
        <f t="shared" si="46"/>
        <v>0</v>
      </c>
      <c r="C286" s="402">
        <f t="shared" si="47"/>
        <v>0</v>
      </c>
      <c r="D286" s="403">
        <f t="shared" si="47"/>
        <v>0</v>
      </c>
      <c r="E286" s="404"/>
      <c r="F286" s="405"/>
      <c r="G286" s="404"/>
      <c r="H286" s="405"/>
      <c r="I286" s="404"/>
      <c r="J286" s="405"/>
      <c r="K286" s="404"/>
      <c r="L286" s="405"/>
      <c r="M286" s="404"/>
      <c r="N286" s="405"/>
      <c r="O286" s="404"/>
      <c r="P286" s="405"/>
      <c r="Q286" s="404"/>
      <c r="R286" s="405"/>
      <c r="S286" s="404"/>
      <c r="T286" s="405"/>
      <c r="U286" s="404"/>
      <c r="V286" s="405"/>
      <c r="W286" s="404"/>
      <c r="X286" s="405"/>
      <c r="Y286" s="404"/>
      <c r="Z286" s="405"/>
      <c r="AA286" s="404"/>
      <c r="AB286" s="405"/>
      <c r="AC286" s="404"/>
      <c r="AD286" s="405"/>
      <c r="AE286" s="404"/>
      <c r="AF286" s="405"/>
      <c r="AG286" s="404"/>
      <c r="AH286" s="405"/>
      <c r="AI286" s="404"/>
      <c r="AJ286" s="405"/>
      <c r="AK286" s="404"/>
      <c r="AL286" s="405"/>
      <c r="AM286" s="404"/>
      <c r="AN286" s="405"/>
      <c r="AO286" s="404"/>
      <c r="AP286" s="406"/>
      <c r="BY286" s="2"/>
      <c r="BZ286" s="2"/>
    </row>
    <row r="287" spans="1:104" x14ac:dyDescent="0.2">
      <c r="A287" s="233" t="s">
        <v>229</v>
      </c>
      <c r="B287" s="401">
        <f t="shared" si="46"/>
        <v>0</v>
      </c>
      <c r="C287" s="402">
        <f t="shared" si="47"/>
        <v>0</v>
      </c>
      <c r="D287" s="403">
        <f t="shared" si="47"/>
        <v>0</v>
      </c>
      <c r="E287" s="404"/>
      <c r="F287" s="405"/>
      <c r="G287" s="404"/>
      <c r="H287" s="405"/>
      <c r="I287" s="404"/>
      <c r="J287" s="405"/>
      <c r="K287" s="404"/>
      <c r="L287" s="405"/>
      <c r="M287" s="404"/>
      <c r="N287" s="405"/>
      <c r="O287" s="404"/>
      <c r="P287" s="405"/>
      <c r="Q287" s="404"/>
      <c r="R287" s="405"/>
      <c r="S287" s="404"/>
      <c r="T287" s="405"/>
      <c r="U287" s="404"/>
      <c r="V287" s="405"/>
      <c r="W287" s="404"/>
      <c r="X287" s="405"/>
      <c r="Y287" s="404"/>
      <c r="Z287" s="405"/>
      <c r="AA287" s="404"/>
      <c r="AB287" s="405"/>
      <c r="AC287" s="404"/>
      <c r="AD287" s="405"/>
      <c r="AE287" s="404"/>
      <c r="AF287" s="405"/>
      <c r="AG287" s="404"/>
      <c r="AH287" s="405"/>
      <c r="AI287" s="404"/>
      <c r="AJ287" s="405"/>
      <c r="AK287" s="404"/>
      <c r="AL287" s="405"/>
      <c r="AM287" s="404"/>
      <c r="AN287" s="405"/>
      <c r="AO287" s="404"/>
      <c r="AP287" s="406"/>
      <c r="BY287" s="2"/>
      <c r="BZ287" s="2"/>
    </row>
    <row r="288" spans="1:104" x14ac:dyDescent="0.2">
      <c r="A288" s="233" t="s">
        <v>230</v>
      </c>
      <c r="B288" s="401">
        <f t="shared" si="46"/>
        <v>0</v>
      </c>
      <c r="C288" s="402">
        <f t="shared" si="47"/>
        <v>0</v>
      </c>
      <c r="D288" s="403">
        <f t="shared" si="47"/>
        <v>0</v>
      </c>
      <c r="E288" s="404"/>
      <c r="F288" s="405"/>
      <c r="G288" s="404"/>
      <c r="H288" s="405"/>
      <c r="I288" s="404"/>
      <c r="J288" s="405"/>
      <c r="K288" s="404"/>
      <c r="L288" s="405"/>
      <c r="M288" s="404"/>
      <c r="N288" s="405"/>
      <c r="O288" s="404"/>
      <c r="P288" s="405"/>
      <c r="Q288" s="404"/>
      <c r="R288" s="405"/>
      <c r="S288" s="404"/>
      <c r="T288" s="405"/>
      <c r="U288" s="404"/>
      <c r="V288" s="405"/>
      <c r="W288" s="404"/>
      <c r="X288" s="405"/>
      <c r="Y288" s="404"/>
      <c r="Z288" s="405"/>
      <c r="AA288" s="404"/>
      <c r="AB288" s="405"/>
      <c r="AC288" s="404"/>
      <c r="AD288" s="405"/>
      <c r="AE288" s="404"/>
      <c r="AF288" s="405"/>
      <c r="AG288" s="404"/>
      <c r="AH288" s="405"/>
      <c r="AI288" s="404"/>
      <c r="AJ288" s="405"/>
      <c r="AK288" s="404"/>
      <c r="AL288" s="405"/>
      <c r="AM288" s="404"/>
      <c r="AN288" s="405"/>
      <c r="AO288" s="404"/>
      <c r="AP288" s="406"/>
      <c r="BY288" s="2"/>
      <c r="BZ288" s="2"/>
    </row>
    <row r="289" spans="1:78" x14ac:dyDescent="0.2">
      <c r="A289" s="408" t="s">
        <v>231</v>
      </c>
      <c r="B289" s="409">
        <f t="shared" si="46"/>
        <v>0</v>
      </c>
      <c r="C289" s="410">
        <f t="shared" si="47"/>
        <v>0</v>
      </c>
      <c r="D289" s="411">
        <f t="shared" si="47"/>
        <v>0</v>
      </c>
      <c r="E289" s="412"/>
      <c r="F289" s="413"/>
      <c r="G289" s="412"/>
      <c r="H289" s="413"/>
      <c r="I289" s="412"/>
      <c r="J289" s="413"/>
      <c r="K289" s="412"/>
      <c r="L289" s="413"/>
      <c r="M289" s="412"/>
      <c r="N289" s="413"/>
      <c r="O289" s="412"/>
      <c r="P289" s="413"/>
      <c r="Q289" s="412"/>
      <c r="R289" s="413"/>
      <c r="S289" s="412"/>
      <c r="T289" s="413"/>
      <c r="U289" s="412"/>
      <c r="V289" s="413"/>
      <c r="W289" s="412"/>
      <c r="X289" s="413"/>
      <c r="Y289" s="412"/>
      <c r="Z289" s="413"/>
      <c r="AA289" s="412"/>
      <c r="AB289" s="413"/>
      <c r="AC289" s="412"/>
      <c r="AD289" s="413"/>
      <c r="AE289" s="412"/>
      <c r="AF289" s="413"/>
      <c r="AG289" s="412"/>
      <c r="AH289" s="413"/>
      <c r="AI289" s="412"/>
      <c r="AJ289" s="413"/>
      <c r="AK289" s="412"/>
      <c r="AL289" s="413"/>
      <c r="AM289" s="412"/>
      <c r="AN289" s="413"/>
      <c r="AO289" s="412"/>
      <c r="AP289" s="414"/>
      <c r="BY289" s="2"/>
      <c r="BZ289" s="2"/>
    </row>
    <row r="290" spans="1:78" ht="27.75" customHeight="1" x14ac:dyDescent="0.2">
      <c r="A290" s="220" t="s">
        <v>232</v>
      </c>
      <c r="B290" s="415"/>
    </row>
    <row r="291" spans="1:78" x14ac:dyDescent="0.2">
      <c r="A291" s="1006" t="s">
        <v>50</v>
      </c>
      <c r="B291" s="1007" t="s">
        <v>5</v>
      </c>
      <c r="C291" s="1008"/>
      <c r="D291" s="1009"/>
      <c r="E291" s="940" t="s">
        <v>10</v>
      </c>
      <c r="F291" s="940"/>
      <c r="G291" s="940" t="s">
        <v>11</v>
      </c>
      <c r="H291" s="940"/>
      <c r="I291" s="945" t="s">
        <v>12</v>
      </c>
      <c r="J291" s="945"/>
      <c r="K291" s="945" t="s">
        <v>13</v>
      </c>
      <c r="L291" s="945"/>
      <c r="M291" s="945" t="s">
        <v>14</v>
      </c>
      <c r="N291" s="945"/>
      <c r="O291" s="940" t="s">
        <v>15</v>
      </c>
      <c r="P291" s="940"/>
      <c r="Q291" s="940" t="s">
        <v>16</v>
      </c>
      <c r="R291" s="940"/>
      <c r="S291" s="940" t="s">
        <v>17</v>
      </c>
      <c r="T291" s="940"/>
      <c r="U291" s="940" t="s">
        <v>18</v>
      </c>
      <c r="V291" s="940"/>
      <c r="W291" s="940" t="s">
        <v>19</v>
      </c>
      <c r="X291" s="940"/>
      <c r="Y291" s="940" t="s">
        <v>20</v>
      </c>
      <c r="Z291" s="940"/>
      <c r="AA291" s="940" t="s">
        <v>21</v>
      </c>
      <c r="AB291" s="940"/>
      <c r="AC291" s="940" t="s">
        <v>22</v>
      </c>
      <c r="AD291" s="940"/>
      <c r="AE291" s="940" t="s">
        <v>23</v>
      </c>
      <c r="AF291" s="940"/>
      <c r="AG291" s="940" t="s">
        <v>24</v>
      </c>
      <c r="AH291" s="940"/>
      <c r="AI291" s="940" t="s">
        <v>25</v>
      </c>
      <c r="AJ291" s="940"/>
      <c r="AK291" s="940" t="s">
        <v>26</v>
      </c>
      <c r="AL291" s="940"/>
      <c r="AM291" s="940" t="s">
        <v>27</v>
      </c>
      <c r="AN291" s="940"/>
      <c r="AO291" s="941" t="s">
        <v>28</v>
      </c>
      <c r="AP291" s="941"/>
    </row>
    <row r="292" spans="1:78" ht="21" customHeight="1" x14ac:dyDescent="0.2">
      <c r="A292" s="862"/>
      <c r="B292" s="380" t="s">
        <v>32</v>
      </c>
      <c r="C292" s="116" t="s">
        <v>33</v>
      </c>
      <c r="D292" s="469" t="s">
        <v>34</v>
      </c>
      <c r="E292" s="381" t="s">
        <v>33</v>
      </c>
      <c r="F292" s="470" t="s">
        <v>34</v>
      </c>
      <c r="G292" s="381" t="s">
        <v>33</v>
      </c>
      <c r="H292" s="470" t="s">
        <v>34</v>
      </c>
      <c r="I292" s="381" t="s">
        <v>33</v>
      </c>
      <c r="J292" s="470" t="s">
        <v>34</v>
      </c>
      <c r="K292" s="381" t="s">
        <v>33</v>
      </c>
      <c r="L292" s="470" t="s">
        <v>34</v>
      </c>
      <c r="M292" s="381" t="s">
        <v>33</v>
      </c>
      <c r="N292" s="470" t="s">
        <v>34</v>
      </c>
      <c r="O292" s="381" t="s">
        <v>33</v>
      </c>
      <c r="P292" s="470" t="s">
        <v>34</v>
      </c>
      <c r="Q292" s="381" t="s">
        <v>33</v>
      </c>
      <c r="R292" s="470" t="s">
        <v>34</v>
      </c>
      <c r="S292" s="381" t="s">
        <v>33</v>
      </c>
      <c r="T292" s="470" t="s">
        <v>34</v>
      </c>
      <c r="U292" s="381" t="s">
        <v>33</v>
      </c>
      <c r="V292" s="470" t="s">
        <v>34</v>
      </c>
      <c r="W292" s="381" t="s">
        <v>33</v>
      </c>
      <c r="X292" s="470" t="s">
        <v>34</v>
      </c>
      <c r="Y292" s="381" t="s">
        <v>33</v>
      </c>
      <c r="Z292" s="470" t="s">
        <v>34</v>
      </c>
      <c r="AA292" s="381" t="s">
        <v>33</v>
      </c>
      <c r="AB292" s="470" t="s">
        <v>34</v>
      </c>
      <c r="AC292" s="381" t="s">
        <v>33</v>
      </c>
      <c r="AD292" s="470" t="s">
        <v>34</v>
      </c>
      <c r="AE292" s="381" t="s">
        <v>33</v>
      </c>
      <c r="AF292" s="470" t="s">
        <v>34</v>
      </c>
      <c r="AG292" s="381" t="s">
        <v>33</v>
      </c>
      <c r="AH292" s="470" t="s">
        <v>34</v>
      </c>
      <c r="AI292" s="381" t="s">
        <v>33</v>
      </c>
      <c r="AJ292" s="470" t="s">
        <v>34</v>
      </c>
      <c r="AK292" s="381" t="s">
        <v>33</v>
      </c>
      <c r="AL292" s="470" t="s">
        <v>34</v>
      </c>
      <c r="AM292" s="381" t="s">
        <v>33</v>
      </c>
      <c r="AN292" s="470" t="s">
        <v>34</v>
      </c>
      <c r="AO292" s="381" t="s">
        <v>33</v>
      </c>
      <c r="AP292" s="470" t="s">
        <v>34</v>
      </c>
    </row>
    <row r="293" spans="1:78" ht="30" customHeight="1" x14ac:dyDescent="0.2">
      <c r="A293" s="517" t="s">
        <v>216</v>
      </c>
      <c r="B293" s="416">
        <f>SUM(C293:D293)</f>
        <v>13</v>
      </c>
      <c r="C293" s="417">
        <f>+E293+G293+I293+K293+M293+O293+Q293+S293+U293+W293+Y293+AA293+AC293+AE293+AG293+AI293+AK293+AM293+AO293</f>
        <v>6</v>
      </c>
      <c r="D293" s="431">
        <f>+F293+H293+J293+L293+N293+P293+R293+T293+V293+X293+Z293+AB293+AD293+AF293+AH293+AJ293+AL293+AN293+AP293</f>
        <v>7</v>
      </c>
      <c r="E293" s="23"/>
      <c r="F293" s="55"/>
      <c r="G293" s="23"/>
      <c r="H293" s="55"/>
      <c r="I293" s="23"/>
      <c r="J293" s="55"/>
      <c r="K293" s="23"/>
      <c r="L293" s="55"/>
      <c r="M293" s="23"/>
      <c r="N293" s="55"/>
      <c r="O293" s="23"/>
      <c r="P293" s="55"/>
      <c r="Q293" s="23"/>
      <c r="R293" s="55"/>
      <c r="S293" s="23"/>
      <c r="T293" s="55"/>
      <c r="U293" s="23"/>
      <c r="V293" s="55"/>
      <c r="W293" s="23"/>
      <c r="X293" s="55"/>
      <c r="Y293" s="23"/>
      <c r="Z293" s="55"/>
      <c r="AA293" s="23"/>
      <c r="AB293" s="55"/>
      <c r="AC293" s="23"/>
      <c r="AD293" s="55"/>
      <c r="AE293" s="190"/>
      <c r="AF293" s="55"/>
      <c r="AG293" s="190"/>
      <c r="AH293" s="55"/>
      <c r="AI293" s="190">
        <v>3</v>
      </c>
      <c r="AJ293" s="55">
        <v>1</v>
      </c>
      <c r="AK293" s="190">
        <v>1</v>
      </c>
      <c r="AL293" s="55">
        <v>2</v>
      </c>
      <c r="AM293" s="190"/>
      <c r="AN293" s="55">
        <v>2</v>
      </c>
      <c r="AO293" s="190">
        <v>2</v>
      </c>
      <c r="AP293" s="57">
        <v>2</v>
      </c>
    </row>
    <row r="294" spans="1:78" ht="19.5" customHeight="1" x14ac:dyDescent="0.2">
      <c r="A294" s="1003" t="s">
        <v>233</v>
      </c>
      <c r="B294" s="1004"/>
      <c r="C294" s="1004"/>
      <c r="D294" s="1004"/>
      <c r="E294" s="1004"/>
      <c r="F294" s="1004"/>
      <c r="G294" s="1004"/>
      <c r="H294" s="1004"/>
      <c r="I294" s="1004"/>
      <c r="J294" s="1004"/>
      <c r="K294" s="1004"/>
      <c r="L294" s="1004"/>
      <c r="M294" s="1004"/>
      <c r="N294" s="1004"/>
      <c r="O294" s="1004"/>
      <c r="P294" s="1004"/>
      <c r="Q294" s="1004"/>
      <c r="R294" s="1004"/>
      <c r="S294" s="1004"/>
      <c r="T294" s="1004"/>
      <c r="U294" s="1004"/>
      <c r="V294" s="1004"/>
      <c r="W294" s="1004"/>
      <c r="X294" s="1004"/>
      <c r="Y294" s="1004"/>
      <c r="Z294" s="1004"/>
      <c r="AA294" s="1004"/>
      <c r="AB294" s="1004"/>
      <c r="AC294" s="1004"/>
      <c r="AD294" s="1004"/>
      <c r="AE294" s="1004"/>
      <c r="AF294" s="1004"/>
      <c r="AG294" s="1004"/>
      <c r="AH294" s="1004"/>
      <c r="AI294" s="1004"/>
      <c r="AJ294" s="1004"/>
      <c r="AK294" s="1004"/>
      <c r="AL294" s="1004"/>
      <c r="AM294" s="1004"/>
      <c r="AN294" s="1004"/>
      <c r="AO294" s="1004"/>
      <c r="AP294" s="1005"/>
    </row>
    <row r="295" spans="1:78" ht="18.75" customHeight="1" x14ac:dyDescent="0.2">
      <c r="A295" s="237" t="s">
        <v>234</v>
      </c>
      <c r="B295" s="419">
        <f t="shared" ref="B295:B315" si="48">SUM(C295:D295)</f>
        <v>0</v>
      </c>
      <c r="C295" s="420">
        <f t="shared" ref="C295:D315" si="49">+E295+G295+I295+K295+M295+O295+Q295+S295+U295+W295+Y295+AA295+AC295+AE295+AG295+AI295+AK295+AM295+AO295</f>
        <v>0</v>
      </c>
      <c r="D295" s="322">
        <f t="shared" si="49"/>
        <v>0</v>
      </c>
      <c r="E295" s="256"/>
      <c r="F295" s="42"/>
      <c r="G295" s="256"/>
      <c r="H295" s="42"/>
      <c r="I295" s="256"/>
      <c r="J295" s="42"/>
      <c r="K295" s="256"/>
      <c r="L295" s="42"/>
      <c r="M295" s="256"/>
      <c r="N295" s="42"/>
      <c r="O295" s="256"/>
      <c r="P295" s="42"/>
      <c r="Q295" s="256"/>
      <c r="R295" s="42"/>
      <c r="S295" s="256"/>
      <c r="T295" s="42"/>
      <c r="U295" s="256"/>
      <c r="V295" s="42"/>
      <c r="W295" s="256"/>
      <c r="X295" s="42"/>
      <c r="Y295" s="256"/>
      <c r="Z295" s="42"/>
      <c r="AA295" s="256"/>
      <c r="AB295" s="42"/>
      <c r="AC295" s="256"/>
      <c r="AD295" s="42"/>
      <c r="AE295" s="256"/>
      <c r="AF295" s="42"/>
      <c r="AG295" s="256"/>
      <c r="AH295" s="42"/>
      <c r="AI295" s="256"/>
      <c r="AJ295" s="42"/>
      <c r="AK295" s="256"/>
      <c r="AL295" s="42"/>
      <c r="AM295" s="256"/>
      <c r="AN295" s="42"/>
      <c r="AO295" s="256"/>
      <c r="AP295" s="38"/>
    </row>
    <row r="296" spans="1:78" ht="18.75" customHeight="1" x14ac:dyDescent="0.2">
      <c r="A296" s="237" t="s">
        <v>61</v>
      </c>
      <c r="B296" s="421">
        <f t="shared" si="48"/>
        <v>0</v>
      </c>
      <c r="C296" s="324">
        <f t="shared" si="49"/>
        <v>0</v>
      </c>
      <c r="D296" s="326">
        <f t="shared" si="49"/>
        <v>0</v>
      </c>
      <c r="E296" s="51"/>
      <c r="F296" s="55"/>
      <c r="G296" s="51"/>
      <c r="H296" s="55"/>
      <c r="I296" s="51"/>
      <c r="J296" s="55"/>
      <c r="K296" s="51"/>
      <c r="L296" s="55"/>
      <c r="M296" s="51"/>
      <c r="N296" s="55"/>
      <c r="O296" s="51"/>
      <c r="P296" s="55"/>
      <c r="Q296" s="51"/>
      <c r="R296" s="55"/>
      <c r="S296" s="51"/>
      <c r="T296" s="55"/>
      <c r="U296" s="51"/>
      <c r="V296" s="55"/>
      <c r="W296" s="51"/>
      <c r="X296" s="55"/>
      <c r="Y296" s="51"/>
      <c r="Z296" s="55"/>
      <c r="AA296" s="51"/>
      <c r="AB296" s="55"/>
      <c r="AC296" s="51"/>
      <c r="AD296" s="55"/>
      <c r="AE296" s="51"/>
      <c r="AF296" s="55"/>
      <c r="AG296" s="51"/>
      <c r="AH296" s="55"/>
      <c r="AI296" s="51"/>
      <c r="AJ296" s="55"/>
      <c r="AK296" s="51"/>
      <c r="AL296" s="55"/>
      <c r="AM296" s="51"/>
      <c r="AN296" s="55"/>
      <c r="AO296" s="51"/>
      <c r="AP296" s="57"/>
    </row>
    <row r="297" spans="1:78" ht="18.75" customHeight="1" x14ac:dyDescent="0.2">
      <c r="A297" s="237" t="s">
        <v>235</v>
      </c>
      <c r="B297" s="421">
        <f t="shared" si="48"/>
        <v>0</v>
      </c>
      <c r="C297" s="324">
        <f t="shared" si="49"/>
        <v>0</v>
      </c>
      <c r="D297" s="326">
        <f t="shared" si="49"/>
        <v>0</v>
      </c>
      <c r="E297" s="51"/>
      <c r="F297" s="55"/>
      <c r="G297" s="51"/>
      <c r="H297" s="55"/>
      <c r="I297" s="51"/>
      <c r="J297" s="55"/>
      <c r="K297" s="51"/>
      <c r="L297" s="55"/>
      <c r="M297" s="51"/>
      <c r="N297" s="55"/>
      <c r="O297" s="51"/>
      <c r="P297" s="55"/>
      <c r="Q297" s="51"/>
      <c r="R297" s="55"/>
      <c r="S297" s="51"/>
      <c r="T297" s="55"/>
      <c r="U297" s="51"/>
      <c r="V297" s="55"/>
      <c r="W297" s="51"/>
      <c r="X297" s="55"/>
      <c r="Y297" s="51"/>
      <c r="Z297" s="55"/>
      <c r="AA297" s="51"/>
      <c r="AB297" s="55"/>
      <c r="AC297" s="51"/>
      <c r="AD297" s="55"/>
      <c r="AE297" s="51"/>
      <c r="AF297" s="55"/>
      <c r="AG297" s="51"/>
      <c r="AH297" s="55"/>
      <c r="AI297" s="51"/>
      <c r="AJ297" s="55"/>
      <c r="AK297" s="51"/>
      <c r="AL297" s="55"/>
      <c r="AM297" s="51"/>
      <c r="AN297" s="55"/>
      <c r="AO297" s="51"/>
      <c r="AP297" s="57"/>
    </row>
    <row r="298" spans="1:78" ht="23.25" customHeight="1" x14ac:dyDescent="0.2">
      <c r="A298" s="238" t="s">
        <v>236</v>
      </c>
      <c r="B298" s="421">
        <f t="shared" si="48"/>
        <v>2</v>
      </c>
      <c r="C298" s="324">
        <f t="shared" si="49"/>
        <v>0</v>
      </c>
      <c r="D298" s="326">
        <f t="shared" si="49"/>
        <v>2</v>
      </c>
      <c r="E298" s="51"/>
      <c r="F298" s="55"/>
      <c r="G298" s="51"/>
      <c r="H298" s="55"/>
      <c r="I298" s="51"/>
      <c r="J298" s="55"/>
      <c r="K298" s="51"/>
      <c r="L298" s="55"/>
      <c r="M298" s="51"/>
      <c r="N298" s="55"/>
      <c r="O298" s="51"/>
      <c r="P298" s="55"/>
      <c r="Q298" s="51"/>
      <c r="R298" s="55"/>
      <c r="S298" s="51"/>
      <c r="T298" s="55"/>
      <c r="U298" s="51"/>
      <c r="V298" s="55"/>
      <c r="W298" s="51"/>
      <c r="X298" s="55"/>
      <c r="Y298" s="51"/>
      <c r="Z298" s="55"/>
      <c r="AA298" s="51"/>
      <c r="AB298" s="55"/>
      <c r="AC298" s="51"/>
      <c r="AD298" s="55"/>
      <c r="AE298" s="51"/>
      <c r="AF298" s="55"/>
      <c r="AG298" s="51"/>
      <c r="AH298" s="55"/>
      <c r="AI298" s="51"/>
      <c r="AJ298" s="55">
        <v>1</v>
      </c>
      <c r="AK298" s="51"/>
      <c r="AL298" s="55"/>
      <c r="AM298" s="51"/>
      <c r="AN298" s="55"/>
      <c r="AO298" s="51"/>
      <c r="AP298" s="57">
        <v>1</v>
      </c>
    </row>
    <row r="299" spans="1:78" ht="26.25" customHeight="1" x14ac:dyDescent="0.2">
      <c r="A299" s="238" t="s">
        <v>237</v>
      </c>
      <c r="B299" s="421">
        <f t="shared" si="48"/>
        <v>0</v>
      </c>
      <c r="C299" s="324">
        <f t="shared" si="49"/>
        <v>0</v>
      </c>
      <c r="D299" s="326">
        <f t="shared" si="49"/>
        <v>0</v>
      </c>
      <c r="E299" s="51"/>
      <c r="F299" s="55"/>
      <c r="G299" s="51"/>
      <c r="H299" s="55"/>
      <c r="I299" s="51"/>
      <c r="J299" s="55"/>
      <c r="K299" s="51"/>
      <c r="L299" s="55"/>
      <c r="M299" s="51"/>
      <c r="N299" s="55"/>
      <c r="O299" s="51"/>
      <c r="P299" s="55"/>
      <c r="Q299" s="51"/>
      <c r="R299" s="55"/>
      <c r="S299" s="51"/>
      <c r="T299" s="55"/>
      <c r="U299" s="51"/>
      <c r="V299" s="55"/>
      <c r="W299" s="51"/>
      <c r="X299" s="55"/>
      <c r="Y299" s="51"/>
      <c r="Z299" s="55"/>
      <c r="AA299" s="51"/>
      <c r="AB299" s="55"/>
      <c r="AC299" s="51"/>
      <c r="AD299" s="55"/>
      <c r="AE299" s="51"/>
      <c r="AF299" s="55"/>
      <c r="AG299" s="51"/>
      <c r="AH299" s="55"/>
      <c r="AI299" s="51"/>
      <c r="AJ299" s="55"/>
      <c r="AK299" s="51"/>
      <c r="AL299" s="55"/>
      <c r="AM299" s="51"/>
      <c r="AN299" s="55"/>
      <c r="AO299" s="51"/>
      <c r="AP299" s="57"/>
    </row>
    <row r="300" spans="1:78" ht="18.75" customHeight="1" x14ac:dyDescent="0.2">
      <c r="A300" s="237" t="s">
        <v>238</v>
      </c>
      <c r="B300" s="421">
        <f t="shared" si="48"/>
        <v>0</v>
      </c>
      <c r="C300" s="324">
        <f t="shared" si="49"/>
        <v>0</v>
      </c>
      <c r="D300" s="326">
        <f t="shared" si="49"/>
        <v>0</v>
      </c>
      <c r="E300" s="51"/>
      <c r="F300" s="55"/>
      <c r="G300" s="51"/>
      <c r="H300" s="55"/>
      <c r="I300" s="51"/>
      <c r="J300" s="55"/>
      <c r="K300" s="51"/>
      <c r="L300" s="55"/>
      <c r="M300" s="51"/>
      <c r="N300" s="55"/>
      <c r="O300" s="51"/>
      <c r="P300" s="55"/>
      <c r="Q300" s="51"/>
      <c r="R300" s="55"/>
      <c r="S300" s="51"/>
      <c r="T300" s="55"/>
      <c r="U300" s="51"/>
      <c r="V300" s="55"/>
      <c r="W300" s="51"/>
      <c r="X300" s="55"/>
      <c r="Y300" s="51"/>
      <c r="Z300" s="55"/>
      <c r="AA300" s="51"/>
      <c r="AB300" s="55"/>
      <c r="AC300" s="51"/>
      <c r="AD300" s="55"/>
      <c r="AE300" s="51"/>
      <c r="AF300" s="55"/>
      <c r="AG300" s="51"/>
      <c r="AH300" s="55"/>
      <c r="AI300" s="51"/>
      <c r="AJ300" s="55"/>
      <c r="AK300" s="51"/>
      <c r="AL300" s="55"/>
      <c r="AM300" s="51"/>
      <c r="AN300" s="55"/>
      <c r="AO300" s="51"/>
      <c r="AP300" s="57"/>
    </row>
    <row r="301" spans="1:78" ht="18.75" customHeight="1" x14ac:dyDescent="0.2">
      <c r="A301" s="237" t="s">
        <v>239</v>
      </c>
      <c r="B301" s="421">
        <f t="shared" si="48"/>
        <v>0</v>
      </c>
      <c r="C301" s="324">
        <f t="shared" si="49"/>
        <v>0</v>
      </c>
      <c r="D301" s="326">
        <f t="shared" si="49"/>
        <v>0</v>
      </c>
      <c r="E301" s="51"/>
      <c r="F301" s="55"/>
      <c r="G301" s="51"/>
      <c r="H301" s="55"/>
      <c r="I301" s="51"/>
      <c r="J301" s="55"/>
      <c r="K301" s="51"/>
      <c r="L301" s="55"/>
      <c r="M301" s="51"/>
      <c r="N301" s="55"/>
      <c r="O301" s="51"/>
      <c r="P301" s="55"/>
      <c r="Q301" s="51"/>
      <c r="R301" s="55"/>
      <c r="S301" s="51"/>
      <c r="T301" s="55"/>
      <c r="U301" s="51"/>
      <c r="V301" s="55"/>
      <c r="W301" s="51"/>
      <c r="X301" s="55"/>
      <c r="Y301" s="51"/>
      <c r="Z301" s="55"/>
      <c r="AA301" s="51"/>
      <c r="AB301" s="55"/>
      <c r="AC301" s="51"/>
      <c r="AD301" s="55"/>
      <c r="AE301" s="51"/>
      <c r="AF301" s="55"/>
      <c r="AG301" s="51"/>
      <c r="AH301" s="55"/>
      <c r="AI301" s="51"/>
      <c r="AJ301" s="55"/>
      <c r="AK301" s="51"/>
      <c r="AL301" s="55"/>
      <c r="AM301" s="51"/>
      <c r="AN301" s="55"/>
      <c r="AO301" s="51"/>
      <c r="AP301" s="57"/>
    </row>
    <row r="302" spans="1:78" ht="18.75" customHeight="1" x14ac:dyDescent="0.2">
      <c r="A302" s="237" t="s">
        <v>240</v>
      </c>
      <c r="B302" s="421">
        <f t="shared" si="48"/>
        <v>0</v>
      </c>
      <c r="C302" s="324">
        <f t="shared" si="49"/>
        <v>0</v>
      </c>
      <c r="D302" s="326">
        <f t="shared" si="49"/>
        <v>0</v>
      </c>
      <c r="E302" s="51"/>
      <c r="F302" s="55"/>
      <c r="G302" s="51"/>
      <c r="H302" s="55"/>
      <c r="I302" s="51"/>
      <c r="J302" s="55"/>
      <c r="K302" s="51"/>
      <c r="L302" s="55"/>
      <c r="M302" s="51"/>
      <c r="N302" s="55"/>
      <c r="O302" s="51"/>
      <c r="P302" s="55"/>
      <c r="Q302" s="51"/>
      <c r="R302" s="55"/>
      <c r="S302" s="51"/>
      <c r="T302" s="55"/>
      <c r="U302" s="51"/>
      <c r="V302" s="55"/>
      <c r="W302" s="51"/>
      <c r="X302" s="55"/>
      <c r="Y302" s="51"/>
      <c r="Z302" s="55"/>
      <c r="AA302" s="51"/>
      <c r="AB302" s="55"/>
      <c r="AC302" s="51"/>
      <c r="AD302" s="55"/>
      <c r="AE302" s="51"/>
      <c r="AF302" s="55"/>
      <c r="AG302" s="51"/>
      <c r="AH302" s="55"/>
      <c r="AI302" s="51"/>
      <c r="AJ302" s="55"/>
      <c r="AK302" s="51"/>
      <c r="AL302" s="55"/>
      <c r="AM302" s="51"/>
      <c r="AN302" s="55"/>
      <c r="AO302" s="51"/>
      <c r="AP302" s="57"/>
    </row>
    <row r="303" spans="1:78" ht="18.75" customHeight="1" x14ac:dyDescent="0.2">
      <c r="A303" s="237" t="s">
        <v>241</v>
      </c>
      <c r="B303" s="421">
        <f t="shared" si="48"/>
        <v>0</v>
      </c>
      <c r="C303" s="324">
        <f t="shared" si="49"/>
        <v>0</v>
      </c>
      <c r="D303" s="326">
        <f t="shared" si="49"/>
        <v>0</v>
      </c>
      <c r="E303" s="51"/>
      <c r="F303" s="55"/>
      <c r="G303" s="51"/>
      <c r="H303" s="55"/>
      <c r="I303" s="51"/>
      <c r="J303" s="55"/>
      <c r="K303" s="51"/>
      <c r="L303" s="55"/>
      <c r="M303" s="51"/>
      <c r="N303" s="55"/>
      <c r="O303" s="51"/>
      <c r="P303" s="55"/>
      <c r="Q303" s="51"/>
      <c r="R303" s="55"/>
      <c r="S303" s="51"/>
      <c r="T303" s="55"/>
      <c r="U303" s="51"/>
      <c r="V303" s="55"/>
      <c r="W303" s="51"/>
      <c r="X303" s="55"/>
      <c r="Y303" s="51"/>
      <c r="Z303" s="55"/>
      <c r="AA303" s="51"/>
      <c r="AB303" s="55"/>
      <c r="AC303" s="51"/>
      <c r="AD303" s="55"/>
      <c r="AE303" s="51"/>
      <c r="AF303" s="55"/>
      <c r="AG303" s="51"/>
      <c r="AH303" s="55"/>
      <c r="AI303" s="51"/>
      <c r="AJ303" s="55"/>
      <c r="AK303" s="51"/>
      <c r="AL303" s="55"/>
      <c r="AM303" s="51"/>
      <c r="AN303" s="55"/>
      <c r="AO303" s="51"/>
      <c r="AP303" s="57"/>
    </row>
    <row r="304" spans="1:78" ht="18.75" customHeight="1" x14ac:dyDescent="0.2">
      <c r="A304" s="237" t="s">
        <v>242</v>
      </c>
      <c r="B304" s="421">
        <f t="shared" si="48"/>
        <v>0</v>
      </c>
      <c r="C304" s="324">
        <f t="shared" si="49"/>
        <v>0</v>
      </c>
      <c r="D304" s="326">
        <f t="shared" si="49"/>
        <v>0</v>
      </c>
      <c r="E304" s="51"/>
      <c r="F304" s="55"/>
      <c r="G304" s="51"/>
      <c r="H304" s="55"/>
      <c r="I304" s="51"/>
      <c r="J304" s="55"/>
      <c r="K304" s="51"/>
      <c r="L304" s="55"/>
      <c r="M304" s="51"/>
      <c r="N304" s="55"/>
      <c r="O304" s="51"/>
      <c r="P304" s="55"/>
      <c r="Q304" s="51"/>
      <c r="R304" s="55"/>
      <c r="S304" s="51"/>
      <c r="T304" s="55"/>
      <c r="U304" s="51"/>
      <c r="V304" s="55"/>
      <c r="W304" s="51"/>
      <c r="X304" s="55"/>
      <c r="Y304" s="51"/>
      <c r="Z304" s="55"/>
      <c r="AA304" s="51"/>
      <c r="AB304" s="55"/>
      <c r="AC304" s="51"/>
      <c r="AD304" s="55"/>
      <c r="AE304" s="51"/>
      <c r="AF304" s="55"/>
      <c r="AG304" s="51"/>
      <c r="AH304" s="55"/>
      <c r="AI304" s="51"/>
      <c r="AJ304" s="55"/>
      <c r="AK304" s="51"/>
      <c r="AL304" s="55"/>
      <c r="AM304" s="51"/>
      <c r="AN304" s="55"/>
      <c r="AO304" s="51"/>
      <c r="AP304" s="57"/>
    </row>
    <row r="305" spans="1:42" ht="18.75" customHeight="1" x14ac:dyDescent="0.2">
      <c r="A305" s="237" t="s">
        <v>243</v>
      </c>
      <c r="B305" s="421">
        <f t="shared" si="48"/>
        <v>0</v>
      </c>
      <c r="C305" s="324">
        <f t="shared" si="49"/>
        <v>0</v>
      </c>
      <c r="D305" s="326">
        <f>+F305+H305+J305+L305+N305+P305+R305+T305+V305+X305+Z305+AB305+AD305+AF305+AH305+AJ305+AL305+AN305+AP305</f>
        <v>0</v>
      </c>
      <c r="E305" s="51"/>
      <c r="F305" s="55"/>
      <c r="G305" s="51"/>
      <c r="H305" s="55"/>
      <c r="I305" s="51"/>
      <c r="J305" s="55"/>
      <c r="K305" s="51"/>
      <c r="L305" s="55"/>
      <c r="M305" s="51"/>
      <c r="N305" s="55"/>
      <c r="O305" s="51"/>
      <c r="P305" s="55"/>
      <c r="Q305" s="51"/>
      <c r="R305" s="55"/>
      <c r="S305" s="51"/>
      <c r="T305" s="55"/>
      <c r="U305" s="51"/>
      <c r="V305" s="55"/>
      <c r="W305" s="51"/>
      <c r="X305" s="55"/>
      <c r="Y305" s="51"/>
      <c r="Z305" s="55"/>
      <c r="AA305" s="51"/>
      <c r="AB305" s="55"/>
      <c r="AC305" s="51"/>
      <c r="AD305" s="55"/>
      <c r="AE305" s="51"/>
      <c r="AF305" s="55"/>
      <c r="AG305" s="51"/>
      <c r="AH305" s="55"/>
      <c r="AI305" s="51"/>
      <c r="AJ305" s="55"/>
      <c r="AK305" s="51"/>
      <c r="AL305" s="55"/>
      <c r="AM305" s="51"/>
      <c r="AN305" s="55"/>
      <c r="AO305" s="51"/>
      <c r="AP305" s="57"/>
    </row>
    <row r="306" spans="1:42" ht="18.75" customHeight="1" x14ac:dyDescent="0.2">
      <c r="A306" s="237" t="s">
        <v>244</v>
      </c>
      <c r="B306" s="421">
        <f t="shared" si="48"/>
        <v>0</v>
      </c>
      <c r="C306" s="324">
        <f t="shared" si="49"/>
        <v>0</v>
      </c>
      <c r="D306" s="326">
        <f t="shared" si="49"/>
        <v>0</v>
      </c>
      <c r="E306" s="51"/>
      <c r="F306" s="55"/>
      <c r="G306" s="51"/>
      <c r="H306" s="55"/>
      <c r="I306" s="51"/>
      <c r="J306" s="55"/>
      <c r="K306" s="51"/>
      <c r="L306" s="55"/>
      <c r="M306" s="51"/>
      <c r="N306" s="55"/>
      <c r="O306" s="51"/>
      <c r="P306" s="55"/>
      <c r="Q306" s="51"/>
      <c r="R306" s="55"/>
      <c r="S306" s="51"/>
      <c r="T306" s="55"/>
      <c r="U306" s="51"/>
      <c r="V306" s="55"/>
      <c r="W306" s="51"/>
      <c r="X306" s="55"/>
      <c r="Y306" s="51"/>
      <c r="Z306" s="55"/>
      <c r="AA306" s="51"/>
      <c r="AB306" s="55"/>
      <c r="AC306" s="51"/>
      <c r="AD306" s="55"/>
      <c r="AE306" s="51"/>
      <c r="AF306" s="55"/>
      <c r="AG306" s="51"/>
      <c r="AH306" s="55"/>
      <c r="AI306" s="51"/>
      <c r="AJ306" s="55"/>
      <c r="AK306" s="51"/>
      <c r="AL306" s="55"/>
      <c r="AM306" s="51"/>
      <c r="AN306" s="55"/>
      <c r="AO306" s="51"/>
      <c r="AP306" s="57"/>
    </row>
    <row r="307" spans="1:42" ht="18.75" customHeight="1" x14ac:dyDescent="0.2">
      <c r="A307" s="237" t="s">
        <v>245</v>
      </c>
      <c r="B307" s="421">
        <f t="shared" si="48"/>
        <v>0</v>
      </c>
      <c r="C307" s="324">
        <f t="shared" si="49"/>
        <v>0</v>
      </c>
      <c r="D307" s="326">
        <f t="shared" si="49"/>
        <v>0</v>
      </c>
      <c r="E307" s="51"/>
      <c r="F307" s="55"/>
      <c r="G307" s="51"/>
      <c r="H307" s="55"/>
      <c r="I307" s="51"/>
      <c r="J307" s="55"/>
      <c r="K307" s="51"/>
      <c r="L307" s="55"/>
      <c r="M307" s="51"/>
      <c r="N307" s="55"/>
      <c r="O307" s="51"/>
      <c r="P307" s="55"/>
      <c r="Q307" s="51"/>
      <c r="R307" s="55"/>
      <c r="S307" s="51"/>
      <c r="T307" s="55"/>
      <c r="U307" s="51"/>
      <c r="V307" s="55"/>
      <c r="W307" s="51"/>
      <c r="X307" s="55"/>
      <c r="Y307" s="51"/>
      <c r="Z307" s="55"/>
      <c r="AA307" s="51"/>
      <c r="AB307" s="55"/>
      <c r="AC307" s="51"/>
      <c r="AD307" s="55"/>
      <c r="AE307" s="51"/>
      <c r="AF307" s="55"/>
      <c r="AG307" s="51"/>
      <c r="AH307" s="55"/>
      <c r="AI307" s="51"/>
      <c r="AJ307" s="55"/>
      <c r="AK307" s="51"/>
      <c r="AL307" s="55"/>
      <c r="AM307" s="51"/>
      <c r="AN307" s="55"/>
      <c r="AO307" s="51"/>
      <c r="AP307" s="57"/>
    </row>
    <row r="308" spans="1:42" ht="18.75" customHeight="1" x14ac:dyDescent="0.2">
      <c r="A308" s="236" t="s">
        <v>66</v>
      </c>
      <c r="B308" s="419">
        <f t="shared" si="48"/>
        <v>0</v>
      </c>
      <c r="C308" s="320">
        <f t="shared" si="49"/>
        <v>0</v>
      </c>
      <c r="D308" s="322">
        <f t="shared" si="49"/>
        <v>0</v>
      </c>
      <c r="E308" s="37"/>
      <c r="F308" s="42"/>
      <c r="G308" s="37"/>
      <c r="H308" s="42"/>
      <c r="I308" s="37"/>
      <c r="J308" s="42"/>
      <c r="K308" s="37"/>
      <c r="L308" s="42"/>
      <c r="M308" s="37"/>
      <c r="N308" s="42"/>
      <c r="O308" s="37"/>
      <c r="P308" s="42"/>
      <c r="Q308" s="37"/>
      <c r="R308" s="42"/>
      <c r="S308" s="37"/>
      <c r="T308" s="42"/>
      <c r="U308" s="37"/>
      <c r="V308" s="42"/>
      <c r="W308" s="37"/>
      <c r="X308" s="42"/>
      <c r="Y308" s="37"/>
      <c r="Z308" s="42"/>
      <c r="AA308" s="37"/>
      <c r="AB308" s="42"/>
      <c r="AC308" s="37"/>
      <c r="AD308" s="42"/>
      <c r="AE308" s="37"/>
      <c r="AF308" s="42"/>
      <c r="AG308" s="37"/>
      <c r="AH308" s="42"/>
      <c r="AI308" s="37"/>
      <c r="AJ308" s="42"/>
      <c r="AK308" s="37"/>
      <c r="AL308" s="42"/>
      <c r="AM308" s="37"/>
      <c r="AN308" s="42"/>
      <c r="AO308" s="37"/>
      <c r="AP308" s="38"/>
    </row>
    <row r="309" spans="1:42" ht="18.75" customHeight="1" x14ac:dyDescent="0.2">
      <c r="A309" s="237" t="s">
        <v>67</v>
      </c>
      <c r="B309" s="421">
        <f t="shared" si="48"/>
        <v>3</v>
      </c>
      <c r="C309" s="324">
        <f t="shared" si="49"/>
        <v>3</v>
      </c>
      <c r="D309" s="326">
        <f t="shared" si="49"/>
        <v>0</v>
      </c>
      <c r="E309" s="51"/>
      <c r="F309" s="55"/>
      <c r="G309" s="51"/>
      <c r="H309" s="55"/>
      <c r="I309" s="51"/>
      <c r="J309" s="55"/>
      <c r="K309" s="51"/>
      <c r="L309" s="55"/>
      <c r="M309" s="51"/>
      <c r="N309" s="55"/>
      <c r="O309" s="51"/>
      <c r="P309" s="55"/>
      <c r="Q309" s="51"/>
      <c r="R309" s="55"/>
      <c r="S309" s="51"/>
      <c r="T309" s="55"/>
      <c r="U309" s="51"/>
      <c r="V309" s="55"/>
      <c r="W309" s="51"/>
      <c r="X309" s="55"/>
      <c r="Y309" s="51"/>
      <c r="Z309" s="55"/>
      <c r="AA309" s="51"/>
      <c r="AB309" s="55"/>
      <c r="AC309" s="51"/>
      <c r="AD309" s="55"/>
      <c r="AE309" s="51"/>
      <c r="AF309" s="55"/>
      <c r="AG309" s="51"/>
      <c r="AH309" s="55"/>
      <c r="AI309" s="51"/>
      <c r="AJ309" s="55"/>
      <c r="AK309" s="51">
        <v>1</v>
      </c>
      <c r="AL309" s="55"/>
      <c r="AM309" s="51"/>
      <c r="AN309" s="55"/>
      <c r="AO309" s="51">
        <v>2</v>
      </c>
      <c r="AP309" s="57"/>
    </row>
    <row r="310" spans="1:42" ht="18.75" customHeight="1" x14ac:dyDescent="0.2">
      <c r="A310" s="237" t="s">
        <v>246</v>
      </c>
      <c r="B310" s="421">
        <f t="shared" si="48"/>
        <v>0</v>
      </c>
      <c r="C310" s="324">
        <f t="shared" si="49"/>
        <v>0</v>
      </c>
      <c r="D310" s="326">
        <f t="shared" si="49"/>
        <v>0</v>
      </c>
      <c r="E310" s="51"/>
      <c r="F310" s="55"/>
      <c r="G310" s="51"/>
      <c r="H310" s="55"/>
      <c r="I310" s="51"/>
      <c r="J310" s="55"/>
      <c r="K310" s="51"/>
      <c r="L310" s="55"/>
      <c r="M310" s="51"/>
      <c r="N310" s="55"/>
      <c r="O310" s="51"/>
      <c r="P310" s="55"/>
      <c r="Q310" s="51"/>
      <c r="R310" s="55"/>
      <c r="S310" s="51"/>
      <c r="T310" s="55"/>
      <c r="U310" s="51"/>
      <c r="V310" s="55"/>
      <c r="W310" s="51"/>
      <c r="X310" s="55"/>
      <c r="Y310" s="51"/>
      <c r="Z310" s="55"/>
      <c r="AA310" s="51"/>
      <c r="AB310" s="55"/>
      <c r="AC310" s="51"/>
      <c r="AD310" s="55"/>
      <c r="AE310" s="51"/>
      <c r="AF310" s="55"/>
      <c r="AG310" s="51"/>
      <c r="AH310" s="55"/>
      <c r="AI310" s="51"/>
      <c r="AJ310" s="55"/>
      <c r="AK310" s="51"/>
      <c r="AL310" s="55"/>
      <c r="AM310" s="51"/>
      <c r="AN310" s="55"/>
      <c r="AO310" s="51"/>
      <c r="AP310" s="57"/>
    </row>
    <row r="311" spans="1:42" ht="18.75" customHeight="1" x14ac:dyDescent="0.2">
      <c r="A311" s="237" t="s">
        <v>73</v>
      </c>
      <c r="B311" s="421">
        <f t="shared" si="48"/>
        <v>2</v>
      </c>
      <c r="C311" s="324">
        <f t="shared" si="49"/>
        <v>1</v>
      </c>
      <c r="D311" s="326">
        <f t="shared" si="49"/>
        <v>1</v>
      </c>
      <c r="E311" s="51"/>
      <c r="F311" s="55"/>
      <c r="G311" s="51"/>
      <c r="H311" s="55"/>
      <c r="I311" s="51"/>
      <c r="J311" s="55"/>
      <c r="K311" s="51"/>
      <c r="L311" s="55"/>
      <c r="M311" s="51"/>
      <c r="N311" s="55"/>
      <c r="O311" s="51"/>
      <c r="P311" s="55"/>
      <c r="Q311" s="51"/>
      <c r="R311" s="55"/>
      <c r="S311" s="51"/>
      <c r="T311" s="55"/>
      <c r="U311" s="51"/>
      <c r="V311" s="55"/>
      <c r="W311" s="51"/>
      <c r="X311" s="55"/>
      <c r="Y311" s="51"/>
      <c r="Z311" s="55"/>
      <c r="AA311" s="51"/>
      <c r="AB311" s="55"/>
      <c r="AC311" s="51"/>
      <c r="AD311" s="55"/>
      <c r="AE311" s="51"/>
      <c r="AF311" s="55"/>
      <c r="AG311" s="51"/>
      <c r="AH311" s="55"/>
      <c r="AI311" s="51">
        <v>1</v>
      </c>
      <c r="AJ311" s="55"/>
      <c r="AK311" s="51"/>
      <c r="AL311" s="55">
        <v>1</v>
      </c>
      <c r="AM311" s="51"/>
      <c r="AN311" s="55"/>
      <c r="AO311" s="51"/>
      <c r="AP311" s="57"/>
    </row>
    <row r="312" spans="1:42" ht="18.75" customHeight="1" x14ac:dyDescent="0.2">
      <c r="A312" s="237" t="s">
        <v>59</v>
      </c>
      <c r="B312" s="421">
        <f t="shared" si="48"/>
        <v>0</v>
      </c>
      <c r="C312" s="324">
        <f t="shared" si="49"/>
        <v>0</v>
      </c>
      <c r="D312" s="326">
        <f t="shared" si="49"/>
        <v>0</v>
      </c>
      <c r="E312" s="51"/>
      <c r="F312" s="55"/>
      <c r="G312" s="51"/>
      <c r="H312" s="55"/>
      <c r="I312" s="51"/>
      <c r="J312" s="55"/>
      <c r="K312" s="51"/>
      <c r="L312" s="55"/>
      <c r="M312" s="51"/>
      <c r="N312" s="55"/>
      <c r="O312" s="51"/>
      <c r="P312" s="55"/>
      <c r="Q312" s="51"/>
      <c r="R312" s="55"/>
      <c r="S312" s="51"/>
      <c r="T312" s="55"/>
      <c r="U312" s="51"/>
      <c r="V312" s="55"/>
      <c r="W312" s="51"/>
      <c r="X312" s="55"/>
      <c r="Y312" s="51"/>
      <c r="Z312" s="55"/>
      <c r="AA312" s="51"/>
      <c r="AB312" s="55"/>
      <c r="AC312" s="51"/>
      <c r="AD312" s="55"/>
      <c r="AE312" s="51"/>
      <c r="AF312" s="55"/>
      <c r="AG312" s="51"/>
      <c r="AH312" s="55"/>
      <c r="AI312" s="51"/>
      <c r="AJ312" s="55"/>
      <c r="AK312" s="51"/>
      <c r="AL312" s="55"/>
      <c r="AM312" s="51"/>
      <c r="AN312" s="55"/>
      <c r="AO312" s="51"/>
      <c r="AP312" s="57"/>
    </row>
    <row r="313" spans="1:42" ht="18.75" customHeight="1" x14ac:dyDescent="0.2">
      <c r="A313" s="237" t="s">
        <v>247</v>
      </c>
      <c r="B313" s="421">
        <f t="shared" si="48"/>
        <v>0</v>
      </c>
      <c r="C313" s="324">
        <f t="shared" si="49"/>
        <v>0</v>
      </c>
      <c r="D313" s="326">
        <f t="shared" si="49"/>
        <v>0</v>
      </c>
      <c r="E313" s="51"/>
      <c r="F313" s="55"/>
      <c r="G313" s="51"/>
      <c r="H313" s="55"/>
      <c r="I313" s="51"/>
      <c r="J313" s="55"/>
      <c r="K313" s="51"/>
      <c r="L313" s="55"/>
      <c r="M313" s="51"/>
      <c r="N313" s="55"/>
      <c r="O313" s="51"/>
      <c r="P313" s="55"/>
      <c r="Q313" s="51"/>
      <c r="R313" s="55"/>
      <c r="S313" s="51"/>
      <c r="T313" s="55"/>
      <c r="U313" s="51"/>
      <c r="V313" s="55"/>
      <c r="W313" s="51"/>
      <c r="X313" s="55"/>
      <c r="Y313" s="51"/>
      <c r="Z313" s="55"/>
      <c r="AA313" s="51"/>
      <c r="AB313" s="55"/>
      <c r="AC313" s="51"/>
      <c r="AD313" s="55"/>
      <c r="AE313" s="51"/>
      <c r="AF313" s="55"/>
      <c r="AG313" s="51"/>
      <c r="AH313" s="55"/>
      <c r="AI313" s="51"/>
      <c r="AJ313" s="55"/>
      <c r="AK313" s="51"/>
      <c r="AL313" s="55"/>
      <c r="AM313" s="51"/>
      <c r="AN313" s="55"/>
      <c r="AO313" s="51"/>
      <c r="AP313" s="57"/>
    </row>
    <row r="314" spans="1:42" ht="18.75" customHeight="1" x14ac:dyDescent="0.2">
      <c r="A314" s="237" t="s">
        <v>248</v>
      </c>
      <c r="B314" s="421">
        <f t="shared" si="48"/>
        <v>0</v>
      </c>
      <c r="C314" s="324">
        <f t="shared" si="49"/>
        <v>0</v>
      </c>
      <c r="D314" s="326">
        <f t="shared" si="49"/>
        <v>0</v>
      </c>
      <c r="E314" s="51"/>
      <c r="F314" s="55"/>
      <c r="G314" s="51"/>
      <c r="H314" s="55"/>
      <c r="I314" s="51"/>
      <c r="J314" s="55"/>
      <c r="K314" s="51"/>
      <c r="L314" s="55"/>
      <c r="M314" s="51"/>
      <c r="N314" s="55"/>
      <c r="O314" s="51"/>
      <c r="P314" s="55"/>
      <c r="Q314" s="51"/>
      <c r="R314" s="55"/>
      <c r="S314" s="51"/>
      <c r="T314" s="55"/>
      <c r="U314" s="51"/>
      <c r="V314" s="55"/>
      <c r="W314" s="51"/>
      <c r="X314" s="55"/>
      <c r="Y314" s="51"/>
      <c r="Z314" s="55"/>
      <c r="AA314" s="51"/>
      <c r="AB314" s="55"/>
      <c r="AC314" s="51"/>
      <c r="AD314" s="55"/>
      <c r="AE314" s="51"/>
      <c r="AF314" s="55"/>
      <c r="AG314" s="51"/>
      <c r="AH314" s="55"/>
      <c r="AI314" s="51"/>
      <c r="AJ314" s="55"/>
      <c r="AK314" s="51"/>
      <c r="AL314" s="55"/>
      <c r="AM314" s="51"/>
      <c r="AN314" s="55"/>
      <c r="AO314" s="51"/>
      <c r="AP314" s="57"/>
    </row>
    <row r="315" spans="1:42" ht="18.75" customHeight="1" x14ac:dyDescent="0.2">
      <c r="A315" s="408" t="s">
        <v>249</v>
      </c>
      <c r="B315" s="422">
        <f t="shared" si="48"/>
        <v>6</v>
      </c>
      <c r="C315" s="423">
        <f t="shared" si="49"/>
        <v>2</v>
      </c>
      <c r="D315" s="350">
        <f t="shared" si="49"/>
        <v>4</v>
      </c>
      <c r="E315" s="190"/>
      <c r="F315" s="424"/>
      <c r="G315" s="190"/>
      <c r="H315" s="424"/>
      <c r="I315" s="190"/>
      <c r="J315" s="424"/>
      <c r="K315" s="190"/>
      <c r="L315" s="424"/>
      <c r="M315" s="190"/>
      <c r="N315" s="424"/>
      <c r="O315" s="190"/>
      <c r="P315" s="424"/>
      <c r="Q315" s="190"/>
      <c r="R315" s="424"/>
      <c r="S315" s="190"/>
      <c r="T315" s="424"/>
      <c r="U315" s="190"/>
      <c r="V315" s="424"/>
      <c r="W315" s="190"/>
      <c r="X315" s="424"/>
      <c r="Y315" s="190"/>
      <c r="Z315" s="424"/>
      <c r="AA315" s="190"/>
      <c r="AB315" s="424"/>
      <c r="AC315" s="190"/>
      <c r="AD315" s="424"/>
      <c r="AE315" s="190"/>
      <c r="AF315" s="424"/>
      <c r="AG315" s="190"/>
      <c r="AH315" s="424"/>
      <c r="AI315" s="190">
        <v>2</v>
      </c>
      <c r="AJ315" s="424"/>
      <c r="AK315" s="190"/>
      <c r="AL315" s="424">
        <v>1</v>
      </c>
      <c r="AM315" s="190"/>
      <c r="AN315" s="424">
        <v>2</v>
      </c>
      <c r="AO315" s="190"/>
      <c r="AP315" s="90">
        <v>1</v>
      </c>
    </row>
    <row r="322" spans="1:2" s="385" customFormat="1" hidden="1" x14ac:dyDescent="0.2">
      <c r="A322" s="385">
        <f>SUM(B13:B26,D31:D56,B66,B73,B80,B112:F112,B120:F120,B128:F128,C132:C133,D137:D138,B142:B144,C148:J164,B170,B171,B172:B194,B195:AS195,B196:B200,B211,B219,B226,B229:B231,B274,B276:B289,B293,B295:B315)</f>
        <v>2836</v>
      </c>
      <c r="B322" s="385">
        <f>SUM(CG6:CT239)</f>
        <v>0</v>
      </c>
    </row>
  </sheetData>
  <mergeCells count="233">
    <mergeCell ref="U271:V271"/>
    <mergeCell ref="W271:X271"/>
    <mergeCell ref="Y271:Z271"/>
    <mergeCell ref="AM291:AN291"/>
    <mergeCell ref="AO291:AP291"/>
    <mergeCell ref="A271:A272"/>
    <mergeCell ref="B271:D271"/>
    <mergeCell ref="A294:AP294"/>
    <mergeCell ref="AA291:AB291"/>
    <mergeCell ref="AC291:AD291"/>
    <mergeCell ref="AE291:AF291"/>
    <mergeCell ref="AG291:AH291"/>
    <mergeCell ref="AI291:AJ291"/>
    <mergeCell ref="AK291:AL291"/>
    <mergeCell ref="O291:P291"/>
    <mergeCell ref="Q291:R291"/>
    <mergeCell ref="S291:T291"/>
    <mergeCell ref="U291:V291"/>
    <mergeCell ref="W291:X291"/>
    <mergeCell ref="Y291:Z291"/>
    <mergeCell ref="AA203:AB203"/>
    <mergeCell ref="M203:N203"/>
    <mergeCell ref="O203:P203"/>
    <mergeCell ref="Q203:R203"/>
    <mergeCell ref="S203:T203"/>
    <mergeCell ref="U203:V203"/>
    <mergeCell ref="W203:X203"/>
    <mergeCell ref="A275:AP275"/>
    <mergeCell ref="A291:A292"/>
    <mergeCell ref="B291:D291"/>
    <mergeCell ref="E291:F291"/>
    <mergeCell ref="G291:H291"/>
    <mergeCell ref="I291:J291"/>
    <mergeCell ref="K291:L291"/>
    <mergeCell ref="M291:N291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A202:A204"/>
    <mergeCell ref="B202:D203"/>
    <mergeCell ref="E202:AP202"/>
    <mergeCell ref="AM271:AN271"/>
    <mergeCell ref="AO271:AP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E271:F271"/>
    <mergeCell ref="G271:H271"/>
    <mergeCell ref="I271:J271"/>
    <mergeCell ref="K271:L271"/>
    <mergeCell ref="M271:N271"/>
    <mergeCell ref="Y203:Z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E58:AP58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</mergeCells>
  <dataValidations count="1">
    <dataValidation type="whole" operator="greaterThan" allowBlank="1" showInputMessage="1" showErrorMessage="1" errorTitle="Números Enteros" error="Sólo puede ingresar números enteros" sqref="A1:AU315" xr:uid="{00000000-0002-0000-0100-000000000000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322"/>
  <sheetViews>
    <sheetView topLeftCell="A271" workbookViewId="0">
      <selection activeCell="B274" sqref="B274:D274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4.5703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98" ht="16.149999999999999" customHeight="1" x14ac:dyDescent="0.2">
      <c r="A1" s="1" t="s">
        <v>0</v>
      </c>
    </row>
    <row r="2" spans="1:98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8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8" ht="16.149999999999999" customHeight="1" x14ac:dyDescent="0.2">
      <c r="A4" s="1" t="str">
        <f>CONCATENATE("MES: ",[3]NOMBRE!B6," - ","( ",[3]NOMBRE!C6,[3]NOMBRE!D6," )")</f>
        <v>MES: FEBRERO - ( 02 )</v>
      </c>
    </row>
    <row r="5" spans="1:98" ht="16.149999999999999" customHeight="1" x14ac:dyDescent="0.2">
      <c r="A5" s="1" t="str">
        <f>CONCATENATE("AÑO: ",[3]NOMBRE!B7)</f>
        <v>AÑO: 2019</v>
      </c>
    </row>
    <row r="6" spans="1:98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</row>
    <row r="7" spans="1:98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</row>
    <row r="8" spans="1:98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</row>
    <row r="9" spans="1:98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</row>
    <row r="10" spans="1:98" ht="14.25" customHeight="1" x14ac:dyDescent="0.2">
      <c r="A10" s="1010" t="s">
        <v>4</v>
      </c>
      <c r="B10" s="1011" t="s">
        <v>5</v>
      </c>
      <c r="C10" s="954"/>
      <c r="D10" s="1002"/>
      <c r="E10" s="956" t="s">
        <v>6</v>
      </c>
      <c r="F10" s="957"/>
      <c r="G10" s="957"/>
      <c r="H10" s="957"/>
      <c r="I10" s="957"/>
      <c r="J10" s="957"/>
      <c r="K10" s="957"/>
      <c r="L10" s="957"/>
      <c r="M10" s="957"/>
      <c r="N10" s="957"/>
      <c r="O10" s="957"/>
      <c r="P10" s="957"/>
      <c r="Q10" s="957"/>
      <c r="R10" s="957"/>
      <c r="S10" s="957"/>
      <c r="T10" s="957"/>
      <c r="U10" s="957"/>
      <c r="V10" s="957"/>
      <c r="W10" s="957"/>
      <c r="X10" s="957"/>
      <c r="Y10" s="957"/>
      <c r="Z10" s="957"/>
      <c r="AA10" s="957"/>
      <c r="AB10" s="957"/>
      <c r="AC10" s="957"/>
      <c r="AD10" s="957"/>
      <c r="AE10" s="957"/>
      <c r="AF10" s="957"/>
      <c r="AG10" s="957"/>
      <c r="AH10" s="957"/>
      <c r="AI10" s="957"/>
      <c r="AJ10" s="957"/>
      <c r="AK10" s="957"/>
      <c r="AL10" s="957"/>
      <c r="AM10" s="957"/>
      <c r="AN10" s="957"/>
      <c r="AO10" s="957"/>
      <c r="AP10" s="958"/>
      <c r="AQ10" s="957" t="s">
        <v>7</v>
      </c>
      <c r="AR10" s="957"/>
      <c r="AS10" s="957"/>
      <c r="AT10" s="1010" t="s">
        <v>8</v>
      </c>
      <c r="AU10" s="1006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</row>
    <row r="11" spans="1:98" x14ac:dyDescent="0.2">
      <c r="A11" s="847"/>
      <c r="B11" s="852"/>
      <c r="C11" s="853"/>
      <c r="D11" s="854"/>
      <c r="E11" s="959" t="s">
        <v>10</v>
      </c>
      <c r="F11" s="960"/>
      <c r="G11" s="959" t="s">
        <v>11</v>
      </c>
      <c r="H11" s="960"/>
      <c r="I11" s="959" t="s">
        <v>12</v>
      </c>
      <c r="J11" s="960"/>
      <c r="K11" s="959" t="s">
        <v>13</v>
      </c>
      <c r="L11" s="960"/>
      <c r="M11" s="959" t="s">
        <v>14</v>
      </c>
      <c r="N11" s="960"/>
      <c r="O11" s="959" t="s">
        <v>15</v>
      </c>
      <c r="P11" s="960"/>
      <c r="Q11" s="959" t="s">
        <v>16</v>
      </c>
      <c r="R11" s="960"/>
      <c r="S11" s="959" t="s">
        <v>17</v>
      </c>
      <c r="T11" s="960"/>
      <c r="U11" s="959" t="s">
        <v>18</v>
      </c>
      <c r="V11" s="960"/>
      <c r="W11" s="959" t="s">
        <v>19</v>
      </c>
      <c r="X11" s="960"/>
      <c r="Y11" s="959" t="s">
        <v>20</v>
      </c>
      <c r="Z11" s="960"/>
      <c r="AA11" s="959" t="s">
        <v>21</v>
      </c>
      <c r="AB11" s="960"/>
      <c r="AC11" s="959" t="s">
        <v>22</v>
      </c>
      <c r="AD11" s="960"/>
      <c r="AE11" s="959" t="s">
        <v>23</v>
      </c>
      <c r="AF11" s="960"/>
      <c r="AG11" s="959" t="s">
        <v>24</v>
      </c>
      <c r="AH11" s="960"/>
      <c r="AI11" s="959" t="s">
        <v>25</v>
      </c>
      <c r="AJ11" s="960"/>
      <c r="AK11" s="959" t="s">
        <v>26</v>
      </c>
      <c r="AL11" s="960"/>
      <c r="AM11" s="959" t="s">
        <v>27</v>
      </c>
      <c r="AN11" s="960"/>
      <c r="AO11" s="956" t="s">
        <v>28</v>
      </c>
      <c r="AP11" s="958"/>
      <c r="AQ11" s="1012" t="s">
        <v>29</v>
      </c>
      <c r="AR11" s="963" t="s">
        <v>30</v>
      </c>
      <c r="AS11" s="964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</row>
    <row r="12" spans="1:98" ht="21" customHeight="1" x14ac:dyDescent="0.2">
      <c r="A12" s="848"/>
      <c r="B12" s="15" t="s">
        <v>32</v>
      </c>
      <c r="C12" s="16" t="s">
        <v>33</v>
      </c>
      <c r="D12" s="468" t="s">
        <v>34</v>
      </c>
      <c r="E12" s="15" t="s">
        <v>33</v>
      </c>
      <c r="F12" s="468" t="s">
        <v>34</v>
      </c>
      <c r="G12" s="15" t="s">
        <v>33</v>
      </c>
      <c r="H12" s="468" t="s">
        <v>34</v>
      </c>
      <c r="I12" s="15" t="s">
        <v>33</v>
      </c>
      <c r="J12" s="468" t="s">
        <v>34</v>
      </c>
      <c r="K12" s="15" t="s">
        <v>33</v>
      </c>
      <c r="L12" s="468" t="s">
        <v>34</v>
      </c>
      <c r="M12" s="15" t="s">
        <v>33</v>
      </c>
      <c r="N12" s="468" t="s">
        <v>34</v>
      </c>
      <c r="O12" s="15" t="s">
        <v>33</v>
      </c>
      <c r="P12" s="468" t="s">
        <v>34</v>
      </c>
      <c r="Q12" s="15" t="s">
        <v>33</v>
      </c>
      <c r="R12" s="468" t="s">
        <v>34</v>
      </c>
      <c r="S12" s="15" t="s">
        <v>33</v>
      </c>
      <c r="T12" s="468" t="s">
        <v>34</v>
      </c>
      <c r="U12" s="15" t="s">
        <v>33</v>
      </c>
      <c r="V12" s="468" t="s">
        <v>34</v>
      </c>
      <c r="W12" s="15" t="s">
        <v>33</v>
      </c>
      <c r="X12" s="468" t="s">
        <v>34</v>
      </c>
      <c r="Y12" s="15" t="s">
        <v>33</v>
      </c>
      <c r="Z12" s="468" t="s">
        <v>34</v>
      </c>
      <c r="AA12" s="15" t="s">
        <v>33</v>
      </c>
      <c r="AB12" s="468" t="s">
        <v>34</v>
      </c>
      <c r="AC12" s="15" t="s">
        <v>33</v>
      </c>
      <c r="AD12" s="468" t="s">
        <v>34</v>
      </c>
      <c r="AE12" s="15" t="s">
        <v>33</v>
      </c>
      <c r="AF12" s="468" t="s">
        <v>34</v>
      </c>
      <c r="AG12" s="15" t="s">
        <v>33</v>
      </c>
      <c r="AH12" s="468" t="s">
        <v>34</v>
      </c>
      <c r="AI12" s="15" t="s">
        <v>33</v>
      </c>
      <c r="AJ12" s="468" t="s">
        <v>34</v>
      </c>
      <c r="AK12" s="15" t="s">
        <v>33</v>
      </c>
      <c r="AL12" s="468" t="s">
        <v>34</v>
      </c>
      <c r="AM12" s="15" t="s">
        <v>33</v>
      </c>
      <c r="AN12" s="468" t="s">
        <v>34</v>
      </c>
      <c r="AO12" s="15" t="s">
        <v>33</v>
      </c>
      <c r="AP12" s="445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</row>
    <row r="13" spans="1:98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467">
        <f t="shared" si="1"/>
        <v>0</v>
      </c>
      <c r="E13" s="23"/>
      <c r="F13" s="462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485"/>
      <c r="AP13" s="27"/>
      <c r="AQ13" s="438"/>
      <c r="AR13" s="29"/>
      <c r="AS13" s="462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</row>
    <row r="14" spans="1:98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</row>
    <row r="15" spans="1:98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</row>
    <row r="16" spans="1:98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</row>
    <row r="17" spans="1:99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</row>
    <row r="18" spans="1:99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</row>
    <row r="19" spans="1:99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</row>
    <row r="20" spans="1:99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</row>
    <row r="21" spans="1:99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467">
        <f>SUM(D22+D23+D24+D25)</f>
        <v>0</v>
      </c>
      <c r="E21" s="20">
        <f>SUM(E22:E25)</f>
        <v>0</v>
      </c>
      <c r="F21" s="467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486">
        <f t="shared" si="5"/>
        <v>0</v>
      </c>
      <c r="AP21" s="95">
        <f t="shared" si="5"/>
        <v>0</v>
      </c>
      <c r="AQ21" s="439">
        <f t="shared" si="5"/>
        <v>0</v>
      </c>
      <c r="AR21" s="21">
        <f t="shared" si="5"/>
        <v>0</v>
      </c>
      <c r="AS21" s="467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</row>
    <row r="22" spans="1:99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518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519"/>
      <c r="AU22" s="519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</row>
    <row r="23" spans="1:99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</row>
    <row r="24" spans="1:99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</row>
    <row r="25" spans="1:99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</row>
    <row r="26" spans="1:99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</row>
    <row r="27" spans="1:99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</row>
    <row r="28" spans="1:99" x14ac:dyDescent="0.2">
      <c r="A28" s="1013" t="s">
        <v>50</v>
      </c>
      <c r="B28" s="954" t="s">
        <v>51</v>
      </c>
      <c r="C28" s="1002"/>
      <c r="D28" s="1002" t="s">
        <v>5</v>
      </c>
      <c r="E28" s="968" t="s">
        <v>6</v>
      </c>
      <c r="F28" s="969"/>
      <c r="G28" s="969"/>
      <c r="H28" s="969"/>
      <c r="I28" s="969"/>
      <c r="J28" s="969"/>
      <c r="K28" s="969"/>
      <c r="L28" s="969"/>
      <c r="M28" s="969"/>
      <c r="N28" s="969"/>
      <c r="O28" s="969"/>
      <c r="P28" s="969"/>
      <c r="Q28" s="969"/>
      <c r="R28" s="969"/>
      <c r="S28" s="969"/>
      <c r="T28" s="969"/>
      <c r="U28" s="969"/>
      <c r="V28" s="969"/>
      <c r="W28" s="969"/>
      <c r="X28" s="969"/>
      <c r="Y28" s="969"/>
      <c r="Z28" s="969"/>
      <c r="AA28" s="969"/>
      <c r="AB28" s="969"/>
      <c r="AC28" s="969"/>
      <c r="AD28" s="969"/>
      <c r="AE28" s="969"/>
      <c r="AF28" s="969"/>
      <c r="AG28" s="969"/>
      <c r="AH28" s="969"/>
      <c r="AI28" s="969"/>
      <c r="AJ28" s="969"/>
      <c r="AK28" s="969"/>
      <c r="AL28" s="969"/>
      <c r="AM28" s="969"/>
      <c r="AN28" s="969"/>
      <c r="AO28" s="969"/>
      <c r="AP28" s="970"/>
      <c r="AQ28" s="877" t="s">
        <v>7</v>
      </c>
      <c r="AR28" s="957"/>
      <c r="AS28" s="971"/>
      <c r="AT28" s="1002" t="s">
        <v>8</v>
      </c>
      <c r="AU28" s="1014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</row>
    <row r="29" spans="1:99" ht="15" customHeight="1" x14ac:dyDescent="0.2">
      <c r="A29" s="870"/>
      <c r="B29" s="853"/>
      <c r="C29" s="854"/>
      <c r="D29" s="854"/>
      <c r="E29" s="972" t="s">
        <v>10</v>
      </c>
      <c r="F29" s="973"/>
      <c r="G29" s="972" t="s">
        <v>11</v>
      </c>
      <c r="H29" s="973"/>
      <c r="I29" s="972" t="s">
        <v>12</v>
      </c>
      <c r="J29" s="973"/>
      <c r="K29" s="972" t="s">
        <v>13</v>
      </c>
      <c r="L29" s="973"/>
      <c r="M29" s="976" t="s">
        <v>14</v>
      </c>
      <c r="N29" s="973"/>
      <c r="O29" s="972" t="s">
        <v>15</v>
      </c>
      <c r="P29" s="973"/>
      <c r="Q29" s="972" t="s">
        <v>16</v>
      </c>
      <c r="R29" s="973"/>
      <c r="S29" s="972" t="s">
        <v>17</v>
      </c>
      <c r="T29" s="973"/>
      <c r="U29" s="972" t="s">
        <v>18</v>
      </c>
      <c r="V29" s="973"/>
      <c r="W29" s="972" t="s">
        <v>19</v>
      </c>
      <c r="X29" s="973"/>
      <c r="Y29" s="972" t="s">
        <v>20</v>
      </c>
      <c r="Z29" s="973"/>
      <c r="AA29" s="972" t="s">
        <v>21</v>
      </c>
      <c r="AB29" s="973"/>
      <c r="AC29" s="972" t="s">
        <v>22</v>
      </c>
      <c r="AD29" s="973"/>
      <c r="AE29" s="972" t="s">
        <v>23</v>
      </c>
      <c r="AF29" s="973"/>
      <c r="AG29" s="972" t="s">
        <v>24</v>
      </c>
      <c r="AH29" s="973"/>
      <c r="AI29" s="972" t="s">
        <v>25</v>
      </c>
      <c r="AJ29" s="973"/>
      <c r="AK29" s="972" t="s">
        <v>26</v>
      </c>
      <c r="AL29" s="973"/>
      <c r="AM29" s="972" t="s">
        <v>27</v>
      </c>
      <c r="AN29" s="973"/>
      <c r="AO29" s="968" t="s">
        <v>28</v>
      </c>
      <c r="AP29" s="970"/>
      <c r="AQ29" s="977" t="s">
        <v>29</v>
      </c>
      <c r="AR29" s="963" t="s">
        <v>30</v>
      </c>
      <c r="AS29" s="978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</row>
    <row r="30" spans="1:99" ht="29.25" customHeight="1" x14ac:dyDescent="0.2">
      <c r="A30" s="967"/>
      <c r="B30" s="934"/>
      <c r="C30" s="935"/>
      <c r="D30" s="935"/>
      <c r="E30" s="116" t="s">
        <v>33</v>
      </c>
      <c r="F30" s="469" t="s">
        <v>34</v>
      </c>
      <c r="G30" s="116" t="s">
        <v>33</v>
      </c>
      <c r="H30" s="469" t="s">
        <v>34</v>
      </c>
      <c r="I30" s="116" t="s">
        <v>33</v>
      </c>
      <c r="J30" s="469" t="s">
        <v>34</v>
      </c>
      <c r="K30" s="116" t="s">
        <v>33</v>
      </c>
      <c r="L30" s="469" t="s">
        <v>34</v>
      </c>
      <c r="M30" s="440" t="s">
        <v>33</v>
      </c>
      <c r="N30" s="469" t="s">
        <v>34</v>
      </c>
      <c r="O30" s="116" t="s">
        <v>33</v>
      </c>
      <c r="P30" s="469" t="s">
        <v>34</v>
      </c>
      <c r="Q30" s="116" t="s">
        <v>33</v>
      </c>
      <c r="R30" s="469" t="s">
        <v>34</v>
      </c>
      <c r="S30" s="116" t="s">
        <v>33</v>
      </c>
      <c r="T30" s="469" t="s">
        <v>34</v>
      </c>
      <c r="U30" s="116" t="s">
        <v>33</v>
      </c>
      <c r="V30" s="469" t="s">
        <v>34</v>
      </c>
      <c r="W30" s="116" t="s">
        <v>33</v>
      </c>
      <c r="X30" s="469" t="s">
        <v>34</v>
      </c>
      <c r="Y30" s="116" t="s">
        <v>33</v>
      </c>
      <c r="Z30" s="469" t="s">
        <v>34</v>
      </c>
      <c r="AA30" s="116" t="s">
        <v>33</v>
      </c>
      <c r="AB30" s="469" t="s">
        <v>34</v>
      </c>
      <c r="AC30" s="116" t="s">
        <v>33</v>
      </c>
      <c r="AD30" s="469" t="s">
        <v>34</v>
      </c>
      <c r="AE30" s="116" t="s">
        <v>33</v>
      </c>
      <c r="AF30" s="469" t="s">
        <v>34</v>
      </c>
      <c r="AG30" s="116" t="s">
        <v>33</v>
      </c>
      <c r="AH30" s="469" t="s">
        <v>34</v>
      </c>
      <c r="AI30" s="116" t="s">
        <v>33</v>
      </c>
      <c r="AJ30" s="469" t="s">
        <v>34</v>
      </c>
      <c r="AK30" s="116" t="s">
        <v>33</v>
      </c>
      <c r="AL30" s="469" t="s">
        <v>34</v>
      </c>
      <c r="AM30" s="116" t="s">
        <v>33</v>
      </c>
      <c r="AN30" s="469" t="s">
        <v>34</v>
      </c>
      <c r="AO30" s="116" t="s">
        <v>33</v>
      </c>
      <c r="AP30" s="446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</row>
    <row r="31" spans="1:99" ht="18" customHeight="1" x14ac:dyDescent="0.2">
      <c r="A31" s="979" t="s">
        <v>52</v>
      </c>
      <c r="B31" s="980"/>
      <c r="C31" s="981"/>
      <c r="D31" s="520">
        <f>SUM(E31:AP31)</f>
        <v>0</v>
      </c>
      <c r="E31" s="121"/>
      <c r="F31" s="122"/>
      <c r="G31" s="121"/>
      <c r="H31" s="487"/>
      <c r="I31" s="121"/>
      <c r="J31" s="487"/>
      <c r="K31" s="121"/>
      <c r="L31" s="122"/>
      <c r="M31" s="441"/>
      <c r="N31" s="487"/>
      <c r="O31" s="441"/>
      <c r="P31" s="487"/>
      <c r="Q31" s="441"/>
      <c r="R31" s="487"/>
      <c r="S31" s="441"/>
      <c r="T31" s="487"/>
      <c r="U31" s="441"/>
      <c r="V31" s="487"/>
      <c r="W31" s="441"/>
      <c r="X31" s="487"/>
      <c r="Y31" s="441"/>
      <c r="Z31" s="487"/>
      <c r="AA31" s="441"/>
      <c r="AB31" s="487"/>
      <c r="AC31" s="441"/>
      <c r="AD31" s="487"/>
      <c r="AE31" s="441"/>
      <c r="AF31" s="487"/>
      <c r="AG31" s="441"/>
      <c r="AH31" s="487"/>
      <c r="AI31" s="441"/>
      <c r="AJ31" s="487"/>
      <c r="AK31" s="441"/>
      <c r="AL31" s="487"/>
      <c r="AM31" s="441"/>
      <c r="AN31" s="487"/>
      <c r="AO31" s="441"/>
      <c r="AP31" s="447"/>
      <c r="AQ31" s="126"/>
      <c r="AR31" s="441"/>
      <c r="AS31" s="487"/>
      <c r="AT31" s="487"/>
      <c r="AU31" s="487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</row>
    <row r="32" spans="1:99" ht="18.75" customHeight="1" x14ac:dyDescent="0.2">
      <c r="A32" s="1015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</row>
    <row r="33" spans="1:98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</row>
    <row r="34" spans="1:98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</row>
    <row r="35" spans="1:98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</row>
    <row r="36" spans="1:98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</row>
    <row r="37" spans="1:98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</row>
    <row r="38" spans="1:98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</row>
    <row r="39" spans="1:98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</row>
    <row r="40" spans="1:98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</row>
    <row r="41" spans="1:98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</row>
    <row r="42" spans="1:98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</row>
    <row r="43" spans="1:98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</row>
    <row r="44" spans="1:98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</row>
    <row r="45" spans="1:98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</row>
    <row r="46" spans="1:98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</row>
    <row r="47" spans="1:98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</row>
    <row r="48" spans="1:98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</row>
    <row r="49" spans="1:98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</row>
    <row r="50" spans="1:98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</row>
    <row r="51" spans="1:98" ht="18.75" customHeight="1" x14ac:dyDescent="0.2">
      <c r="A51" s="453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</row>
    <row r="52" spans="1:98" ht="18.75" customHeight="1" x14ac:dyDescent="0.2">
      <c r="A52" s="453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</row>
    <row r="53" spans="1:98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</row>
    <row r="54" spans="1:98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</row>
    <row r="55" spans="1:98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</row>
    <row r="56" spans="1:98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</row>
    <row r="57" spans="1:98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</row>
    <row r="58" spans="1:98" ht="15.6" customHeight="1" x14ac:dyDescent="0.2">
      <c r="A58" s="1015" t="s">
        <v>79</v>
      </c>
      <c r="B58" s="1011" t="s">
        <v>80</v>
      </c>
      <c r="C58" s="954"/>
      <c r="D58" s="1002"/>
      <c r="E58" s="956" t="s">
        <v>81</v>
      </c>
      <c r="F58" s="957"/>
      <c r="G58" s="957"/>
      <c r="H58" s="957"/>
      <c r="I58" s="957"/>
      <c r="J58" s="957"/>
      <c r="K58" s="957"/>
      <c r="L58" s="957"/>
      <c r="M58" s="957"/>
      <c r="N58" s="957"/>
      <c r="O58" s="957"/>
      <c r="P58" s="957"/>
      <c r="Q58" s="957"/>
      <c r="R58" s="957"/>
      <c r="S58" s="957"/>
      <c r="T58" s="957"/>
      <c r="U58" s="957"/>
      <c r="V58" s="957"/>
      <c r="W58" s="957"/>
      <c r="X58" s="957"/>
      <c r="Y58" s="957"/>
      <c r="Z58" s="957"/>
      <c r="AA58" s="957"/>
      <c r="AB58" s="957"/>
      <c r="AC58" s="957"/>
      <c r="AD58" s="957"/>
      <c r="AE58" s="957"/>
      <c r="AF58" s="957"/>
      <c r="AG58" s="957"/>
      <c r="AH58" s="957"/>
      <c r="AI58" s="957"/>
      <c r="AJ58" s="957"/>
      <c r="AK58" s="957"/>
      <c r="AL58" s="957"/>
      <c r="AM58" s="957"/>
      <c r="AN58" s="957"/>
      <c r="AO58" s="957"/>
      <c r="AP58" s="971"/>
      <c r="AQ58" s="1010" t="s">
        <v>82</v>
      </c>
      <c r="AR58" s="956" t="s">
        <v>7</v>
      </c>
      <c r="AS58" s="957"/>
      <c r="AT58" s="971"/>
      <c r="AU58" s="1006" t="s">
        <v>9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</row>
    <row r="59" spans="1:98" ht="15.6" customHeight="1" x14ac:dyDescent="0.2">
      <c r="A59" s="895"/>
      <c r="B59" s="913"/>
      <c r="C59" s="934"/>
      <c r="D59" s="935"/>
      <c r="E59" s="959" t="s">
        <v>10</v>
      </c>
      <c r="F59" s="960"/>
      <c r="G59" s="959" t="s">
        <v>11</v>
      </c>
      <c r="H59" s="960"/>
      <c r="I59" s="959" t="s">
        <v>12</v>
      </c>
      <c r="J59" s="960"/>
      <c r="K59" s="959" t="s">
        <v>13</v>
      </c>
      <c r="L59" s="960"/>
      <c r="M59" s="959" t="s">
        <v>14</v>
      </c>
      <c r="N59" s="960"/>
      <c r="O59" s="959" t="s">
        <v>15</v>
      </c>
      <c r="P59" s="960"/>
      <c r="Q59" s="959" t="s">
        <v>16</v>
      </c>
      <c r="R59" s="960"/>
      <c r="S59" s="959" t="s">
        <v>17</v>
      </c>
      <c r="T59" s="960"/>
      <c r="U59" s="959" t="s">
        <v>18</v>
      </c>
      <c r="V59" s="960"/>
      <c r="W59" s="959" t="s">
        <v>19</v>
      </c>
      <c r="X59" s="960"/>
      <c r="Y59" s="959" t="s">
        <v>20</v>
      </c>
      <c r="Z59" s="960"/>
      <c r="AA59" s="959" t="s">
        <v>21</v>
      </c>
      <c r="AB59" s="990"/>
      <c r="AC59" s="959" t="s">
        <v>22</v>
      </c>
      <c r="AD59" s="960"/>
      <c r="AE59" s="959" t="s">
        <v>23</v>
      </c>
      <c r="AF59" s="960"/>
      <c r="AG59" s="959" t="s">
        <v>24</v>
      </c>
      <c r="AH59" s="960"/>
      <c r="AI59" s="959" t="s">
        <v>25</v>
      </c>
      <c r="AJ59" s="960"/>
      <c r="AK59" s="959" t="s">
        <v>26</v>
      </c>
      <c r="AL59" s="960"/>
      <c r="AM59" s="959" t="s">
        <v>27</v>
      </c>
      <c r="AN59" s="960"/>
      <c r="AO59" s="957" t="s">
        <v>28</v>
      </c>
      <c r="AP59" s="971"/>
      <c r="AQ59" s="847"/>
      <c r="AR59" s="984" t="s">
        <v>29</v>
      </c>
      <c r="AS59" s="963" t="s">
        <v>30</v>
      </c>
      <c r="AT59" s="1016" t="s">
        <v>31</v>
      </c>
      <c r="AU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</row>
    <row r="60" spans="1:98" ht="15.6" customHeight="1" x14ac:dyDescent="0.2">
      <c r="A60" s="912"/>
      <c r="B60" s="162" t="s">
        <v>32</v>
      </c>
      <c r="C60" s="163" t="s">
        <v>33</v>
      </c>
      <c r="D60" s="488" t="s">
        <v>34</v>
      </c>
      <c r="E60" s="458" t="s">
        <v>33</v>
      </c>
      <c r="F60" s="166" t="s">
        <v>34</v>
      </c>
      <c r="G60" s="458" t="s">
        <v>33</v>
      </c>
      <c r="H60" s="166" t="s">
        <v>34</v>
      </c>
      <c r="I60" s="458" t="s">
        <v>33</v>
      </c>
      <c r="J60" s="166" t="s">
        <v>34</v>
      </c>
      <c r="K60" s="458" t="s">
        <v>33</v>
      </c>
      <c r="L60" s="166" t="s">
        <v>34</v>
      </c>
      <c r="M60" s="15" t="s">
        <v>33</v>
      </c>
      <c r="N60" s="468" t="s">
        <v>34</v>
      </c>
      <c r="O60" s="458" t="s">
        <v>33</v>
      </c>
      <c r="P60" s="166" t="s">
        <v>34</v>
      </c>
      <c r="Q60" s="15" t="s">
        <v>33</v>
      </c>
      <c r="R60" s="468" t="s">
        <v>34</v>
      </c>
      <c r="S60" s="15" t="s">
        <v>33</v>
      </c>
      <c r="T60" s="468" t="s">
        <v>34</v>
      </c>
      <c r="U60" s="458" t="s">
        <v>33</v>
      </c>
      <c r="V60" s="468" t="s">
        <v>34</v>
      </c>
      <c r="W60" s="458" t="s">
        <v>33</v>
      </c>
      <c r="X60" s="166" t="s">
        <v>34</v>
      </c>
      <c r="Y60" s="15" t="s">
        <v>33</v>
      </c>
      <c r="Z60" s="468" t="s">
        <v>34</v>
      </c>
      <c r="AA60" s="458" t="s">
        <v>33</v>
      </c>
      <c r="AB60" s="167" t="s">
        <v>34</v>
      </c>
      <c r="AC60" s="458" t="s">
        <v>33</v>
      </c>
      <c r="AD60" s="166" t="s">
        <v>34</v>
      </c>
      <c r="AE60" s="458" t="s">
        <v>33</v>
      </c>
      <c r="AF60" s="166" t="s">
        <v>34</v>
      </c>
      <c r="AG60" s="458" t="s">
        <v>33</v>
      </c>
      <c r="AH60" s="166" t="s">
        <v>34</v>
      </c>
      <c r="AI60" s="15" t="s">
        <v>33</v>
      </c>
      <c r="AJ60" s="468" t="s">
        <v>34</v>
      </c>
      <c r="AK60" s="458" t="s">
        <v>33</v>
      </c>
      <c r="AL60" s="166" t="s">
        <v>34</v>
      </c>
      <c r="AM60" s="15" t="s">
        <v>33</v>
      </c>
      <c r="AN60" s="468" t="s">
        <v>34</v>
      </c>
      <c r="AO60" s="442" t="s">
        <v>33</v>
      </c>
      <c r="AP60" s="468" t="s">
        <v>34</v>
      </c>
      <c r="AQ60" s="848"/>
      <c r="AR60" s="915"/>
      <c r="AS60" s="866"/>
      <c r="AT60" s="986"/>
      <c r="AU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</row>
    <row r="61" spans="1:98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127" t="str">
        <f>CA61&amp;CB61&amp;CC61</f>
        <v/>
      </c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</row>
    <row r="62" spans="1:98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127" t="str">
        <f t="shared" ref="AV62:AV65" si="11">CA62&amp;CB62&amp;CC62</f>
        <v/>
      </c>
      <c r="CA62" s="31" t="str">
        <f t="shared" ref="CA62:CA65" si="12">IF(B62=0,"",IF(AQ62="",IF(B62="","","* No olvide digitar la columna Beneficiarios. "),""))</f>
        <v/>
      </c>
      <c r="CB62" s="31" t="str">
        <f t="shared" ref="CB62:CB65" si="13">IF(B62&lt;AQ62,"* El número de Beneficiarios NO DEBE ser mayor que el Total. ","")</f>
        <v/>
      </c>
      <c r="CC62" s="31" t="str">
        <f t="shared" ref="CC62:CC64" si="14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5">IF(B62&lt;AQ62,1,0)</f>
        <v>0</v>
      </c>
      <c r="CH62" s="32" t="str">
        <f t="shared" ref="CH62:CH65" si="16">IF(B62=0,"",IF(AQ62="",IF(B62="","",1),0))</f>
        <v/>
      </c>
      <c r="CI62" s="32">
        <f t="shared" ref="CI62:CI65" si="17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</row>
    <row r="63" spans="1:98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127" t="str">
        <f t="shared" si="11"/>
        <v/>
      </c>
      <c r="CA63" s="31" t="str">
        <f t="shared" si="12"/>
        <v/>
      </c>
      <c r="CB63" s="31" t="str">
        <f t="shared" si="13"/>
        <v/>
      </c>
      <c r="CC63" s="31" t="str">
        <f t="shared" si="14"/>
        <v/>
      </c>
      <c r="CD63" s="31"/>
      <c r="CE63" s="31"/>
      <c r="CF63" s="31"/>
      <c r="CG63" s="32">
        <f t="shared" si="15"/>
        <v>0</v>
      </c>
      <c r="CH63" s="32" t="str">
        <f t="shared" si="16"/>
        <v/>
      </c>
      <c r="CI63" s="32">
        <f t="shared" si="17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</row>
    <row r="64" spans="1:98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127" t="str">
        <f t="shared" si="11"/>
        <v/>
      </c>
      <c r="CA64" s="31" t="str">
        <f t="shared" si="12"/>
        <v/>
      </c>
      <c r="CB64" s="31" t="str">
        <f t="shared" si="13"/>
        <v/>
      </c>
      <c r="CC64" s="31" t="str">
        <f t="shared" si="14"/>
        <v/>
      </c>
      <c r="CD64" s="31"/>
      <c r="CE64" s="31"/>
      <c r="CF64" s="31"/>
      <c r="CG64" s="32">
        <f t="shared" si="15"/>
        <v>0</v>
      </c>
      <c r="CH64" s="32" t="str">
        <f t="shared" si="16"/>
        <v/>
      </c>
      <c r="CI64" s="32">
        <f t="shared" si="17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</row>
    <row r="65" spans="1:98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127" t="str">
        <f t="shared" si="11"/>
        <v/>
      </c>
      <c r="CA65" s="31" t="str">
        <f t="shared" si="12"/>
        <v/>
      </c>
      <c r="CB65" s="31" t="str">
        <f t="shared" si="13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5"/>
        <v>0</v>
      </c>
      <c r="CH65" s="32" t="str">
        <f t="shared" si="16"/>
        <v/>
      </c>
      <c r="CI65" s="32">
        <f t="shared" si="17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</row>
    <row r="66" spans="1:98" ht="15.6" customHeight="1" x14ac:dyDescent="0.2">
      <c r="A66" s="489" t="s">
        <v>5</v>
      </c>
      <c r="B66" s="200">
        <f>SUM(B61:B65)</f>
        <v>0</v>
      </c>
      <c r="C66" s="201">
        <f>SUM(C61:C65)</f>
        <v>0</v>
      </c>
      <c r="D66" s="490">
        <f>SUM(D61:D65)</f>
        <v>0</v>
      </c>
      <c r="E66" s="203">
        <f t="shared" ref="E66:AS66" si="18">SUM(E61:E65)</f>
        <v>0</v>
      </c>
      <c r="F66" s="79">
        <f>SUM(F61:F65)</f>
        <v>0</v>
      </c>
      <c r="G66" s="203">
        <f t="shared" si="18"/>
        <v>0</v>
      </c>
      <c r="H66" s="204">
        <f t="shared" si="18"/>
        <v>0</v>
      </c>
      <c r="I66" s="203">
        <f t="shared" si="18"/>
        <v>0</v>
      </c>
      <c r="J66" s="204">
        <f t="shared" si="18"/>
        <v>0</v>
      </c>
      <c r="K66" s="203">
        <f t="shared" si="18"/>
        <v>0</v>
      </c>
      <c r="L66" s="204">
        <f t="shared" si="18"/>
        <v>0</v>
      </c>
      <c r="M66" s="203">
        <f t="shared" si="18"/>
        <v>0</v>
      </c>
      <c r="N66" s="204">
        <f t="shared" si="18"/>
        <v>0</v>
      </c>
      <c r="O66" s="203">
        <f t="shared" si="18"/>
        <v>0</v>
      </c>
      <c r="P66" s="204">
        <f t="shared" si="18"/>
        <v>0</v>
      </c>
      <c r="Q66" s="203">
        <f t="shared" si="18"/>
        <v>0</v>
      </c>
      <c r="R66" s="204">
        <f t="shared" si="18"/>
        <v>0</v>
      </c>
      <c r="S66" s="203">
        <f t="shared" si="18"/>
        <v>0</v>
      </c>
      <c r="T66" s="204">
        <f t="shared" si="18"/>
        <v>0</v>
      </c>
      <c r="U66" s="203">
        <f t="shared" si="18"/>
        <v>0</v>
      </c>
      <c r="V66" s="204">
        <f t="shared" si="18"/>
        <v>0</v>
      </c>
      <c r="W66" s="203">
        <f t="shared" si="18"/>
        <v>0</v>
      </c>
      <c r="X66" s="204">
        <f t="shared" si="18"/>
        <v>0</v>
      </c>
      <c r="Y66" s="205">
        <f t="shared" si="18"/>
        <v>0</v>
      </c>
      <c r="Z66" s="204">
        <f t="shared" si="18"/>
        <v>0</v>
      </c>
      <c r="AA66" s="206">
        <f t="shared" si="18"/>
        <v>0</v>
      </c>
      <c r="AB66" s="207">
        <f t="shared" si="18"/>
        <v>0</v>
      </c>
      <c r="AC66" s="205">
        <f t="shared" si="18"/>
        <v>0</v>
      </c>
      <c r="AD66" s="204">
        <f t="shared" si="18"/>
        <v>0</v>
      </c>
      <c r="AE66" s="205">
        <f t="shared" si="18"/>
        <v>0</v>
      </c>
      <c r="AF66" s="204">
        <f t="shared" si="18"/>
        <v>0</v>
      </c>
      <c r="AG66" s="205">
        <f t="shared" si="18"/>
        <v>0</v>
      </c>
      <c r="AH66" s="204">
        <f t="shared" si="18"/>
        <v>0</v>
      </c>
      <c r="AI66" s="205">
        <f t="shared" si="18"/>
        <v>0</v>
      </c>
      <c r="AJ66" s="204">
        <f t="shared" si="18"/>
        <v>0</v>
      </c>
      <c r="AK66" s="205">
        <f t="shared" si="18"/>
        <v>0</v>
      </c>
      <c r="AL66" s="204">
        <f t="shared" si="18"/>
        <v>0</v>
      </c>
      <c r="AM66" s="205">
        <f t="shared" si="18"/>
        <v>0</v>
      </c>
      <c r="AN66" s="204">
        <f t="shared" si="18"/>
        <v>0</v>
      </c>
      <c r="AO66" s="206">
        <f t="shared" si="18"/>
        <v>0</v>
      </c>
      <c r="AP66" s="207">
        <f t="shared" si="18"/>
        <v>0</v>
      </c>
      <c r="AQ66" s="208">
        <f t="shared" si="18"/>
        <v>0</v>
      </c>
      <c r="AR66" s="209">
        <f t="shared" si="18"/>
        <v>0</v>
      </c>
      <c r="AS66" s="210">
        <f t="shared" si="18"/>
        <v>0</v>
      </c>
      <c r="AT66" s="211">
        <f>SUM(AT61:AT65)</f>
        <v>0</v>
      </c>
      <c r="AU66" s="211">
        <f>SUM(AU61:AU65)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</row>
    <row r="67" spans="1:98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</row>
    <row r="68" spans="1:98" ht="39" customHeight="1" x14ac:dyDescent="0.2">
      <c r="A68" s="455" t="s">
        <v>79</v>
      </c>
      <c r="B68" s="454" t="s">
        <v>80</v>
      </c>
      <c r="C68" s="456" t="s">
        <v>29</v>
      </c>
      <c r="D68" s="456" t="s">
        <v>89</v>
      </c>
      <c r="E68" s="456" t="s">
        <v>31</v>
      </c>
      <c r="F68" s="456" t="s">
        <v>9</v>
      </c>
      <c r="G68" s="456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</row>
    <row r="69" spans="1:98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</row>
    <row r="70" spans="1:98" ht="20.25" customHeight="1" x14ac:dyDescent="0.2">
      <c r="A70" s="180" t="s">
        <v>85</v>
      </c>
      <c r="B70" s="217">
        <f t="shared" ref="B70:B72" si="19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</row>
    <row r="71" spans="1:98" ht="20.25" customHeight="1" x14ac:dyDescent="0.2">
      <c r="A71" s="180" t="s">
        <v>86</v>
      </c>
      <c r="B71" s="217">
        <f t="shared" si="19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</row>
    <row r="72" spans="1:98" ht="20.25" customHeight="1" x14ac:dyDescent="0.2">
      <c r="A72" s="180" t="s">
        <v>87</v>
      </c>
      <c r="B72" s="218">
        <f t="shared" si="19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</row>
    <row r="73" spans="1:98" ht="15" customHeight="1" x14ac:dyDescent="0.2">
      <c r="A73" s="489" t="s">
        <v>5</v>
      </c>
      <c r="B73" s="219">
        <f>SUM(B69:B72)</f>
        <v>0</v>
      </c>
      <c r="C73" s="219">
        <f>SUM(C69:C72)</f>
        <v>0</v>
      </c>
      <c r="D73" s="219">
        <f t="shared" ref="D73:E73" si="20">SUM(D69:D72)</f>
        <v>0</v>
      </c>
      <c r="E73" s="219">
        <f t="shared" si="20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</row>
    <row r="74" spans="1:98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</row>
    <row r="75" spans="1:98" ht="45" customHeight="1" x14ac:dyDescent="0.2">
      <c r="A75" s="455" t="s">
        <v>79</v>
      </c>
      <c r="B75" s="454" t="s">
        <v>80</v>
      </c>
      <c r="C75" s="456" t="s">
        <v>29</v>
      </c>
      <c r="D75" s="456" t="s">
        <v>89</v>
      </c>
      <c r="E75" s="456" t="s">
        <v>31</v>
      </c>
      <c r="F75" s="456" t="s">
        <v>9</v>
      </c>
      <c r="G75" s="456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</row>
    <row r="76" spans="1:98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</row>
    <row r="77" spans="1:98" ht="17.25" customHeight="1" x14ac:dyDescent="0.2">
      <c r="A77" s="180" t="s">
        <v>85</v>
      </c>
      <c r="B77" s="217">
        <f t="shared" ref="B77:B79" si="21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</row>
    <row r="78" spans="1:98" ht="17.25" customHeight="1" x14ac:dyDescent="0.2">
      <c r="A78" s="180" t="s">
        <v>86</v>
      </c>
      <c r="B78" s="217">
        <f t="shared" si="21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</row>
    <row r="79" spans="1:98" ht="17.25" customHeight="1" x14ac:dyDescent="0.2">
      <c r="A79" s="180" t="s">
        <v>87</v>
      </c>
      <c r="B79" s="218">
        <f t="shared" si="21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</row>
    <row r="80" spans="1:98" x14ac:dyDescent="0.2">
      <c r="A80" s="489" t="s">
        <v>5</v>
      </c>
      <c r="B80" s="219">
        <f>SUM(B76:B79)</f>
        <v>0</v>
      </c>
      <c r="C80" s="219">
        <f>SUM(C76:C79)</f>
        <v>0</v>
      </c>
      <c r="D80" s="219">
        <f t="shared" ref="D80:F80" si="22">SUM(D76:D79)</f>
        <v>0</v>
      </c>
      <c r="E80" s="219">
        <f t="shared" si="22"/>
        <v>0</v>
      </c>
      <c r="F80" s="219">
        <f t="shared" si="22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</row>
    <row r="81" spans="1:98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</row>
    <row r="82" spans="1:98" ht="43.5" customHeight="1" x14ac:dyDescent="0.2">
      <c r="A82" s="459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491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</row>
    <row r="83" spans="1:98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</row>
    <row r="84" spans="1:98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</row>
    <row r="85" spans="1:98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</row>
    <row r="86" spans="1:98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</row>
    <row r="87" spans="1:98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</row>
    <row r="88" spans="1:98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</row>
    <row r="89" spans="1:98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</row>
    <row r="90" spans="1:98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</row>
    <row r="91" spans="1:98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</row>
    <row r="92" spans="1:98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</row>
    <row r="93" spans="1:98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</row>
    <row r="94" spans="1:98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</row>
    <row r="95" spans="1:98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</row>
    <row r="96" spans="1:98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</row>
    <row r="97" spans="1:98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</row>
    <row r="98" spans="1:98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</row>
    <row r="99" spans="1:98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</row>
    <row r="100" spans="1:98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</row>
    <row r="101" spans="1:98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</row>
    <row r="102" spans="1:98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</row>
    <row r="103" spans="1:98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</row>
    <row r="104" spans="1:98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</row>
    <row r="105" spans="1:98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</row>
    <row r="106" spans="1:98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</row>
    <row r="107" spans="1:98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</row>
    <row r="108" spans="1:98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</row>
    <row r="109" spans="1:98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</row>
    <row r="110" spans="1:98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</row>
    <row r="111" spans="1:98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</row>
    <row r="112" spans="1:98" ht="18" customHeight="1" x14ac:dyDescent="0.2">
      <c r="A112" s="492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493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</row>
    <row r="113" spans="1:98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</row>
    <row r="114" spans="1:98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494" t="s">
        <v>8</v>
      </c>
      <c r="F114" s="491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</row>
    <row r="115" spans="1:98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</row>
    <row r="116" spans="1:98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</row>
    <row r="117" spans="1:98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</row>
    <row r="118" spans="1:98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</row>
    <row r="119" spans="1:98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</row>
    <row r="120" spans="1:98" ht="18.75" customHeight="1" x14ac:dyDescent="0.2">
      <c r="A120" s="489" t="s">
        <v>5</v>
      </c>
      <c r="B120" s="241">
        <f>SUM(B115:B119)</f>
        <v>0</v>
      </c>
      <c r="C120" s="242">
        <f>SUM(C115:C119)</f>
        <v>0</v>
      </c>
      <c r="D120" s="443">
        <f>SUM(D115:D119)</f>
        <v>0</v>
      </c>
      <c r="E120" s="493">
        <f>SUM(E115:E119)</f>
        <v>0</v>
      </c>
      <c r="F120" s="493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</row>
    <row r="121" spans="1:98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</row>
    <row r="122" spans="1:98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494" t="s">
        <v>8</v>
      </c>
      <c r="F122" s="491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</row>
    <row r="123" spans="1:98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</row>
    <row r="124" spans="1:98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</row>
    <row r="125" spans="1:98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</row>
    <row r="126" spans="1:98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98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98" ht="19.5" customHeight="1" x14ac:dyDescent="0.2">
      <c r="A128" s="489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493">
        <f>SUM(E123:E127)</f>
        <v>0</v>
      </c>
      <c r="F128" s="493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1017" t="s">
        <v>129</v>
      </c>
      <c r="B130" s="1018"/>
      <c r="C130" s="1019" t="s">
        <v>5</v>
      </c>
      <c r="D130" s="956" t="s">
        <v>7</v>
      </c>
      <c r="E130" s="957"/>
      <c r="F130" s="957"/>
      <c r="G130" s="1010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442" t="s">
        <v>30</v>
      </c>
      <c r="F131" s="468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1017" t="s">
        <v>133</v>
      </c>
      <c r="B135" s="991"/>
      <c r="C135" s="1018"/>
      <c r="D135" s="1019" t="s">
        <v>5</v>
      </c>
      <c r="E135" s="956" t="s">
        <v>7</v>
      </c>
      <c r="F135" s="957"/>
      <c r="G135" s="957"/>
      <c r="H135" s="1010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468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505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506"/>
      <c r="F139" s="507"/>
      <c r="G139" s="508"/>
      <c r="H139" s="509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982" t="s">
        <v>137</v>
      </c>
      <c r="B140" s="952" t="s">
        <v>5</v>
      </c>
      <c r="C140" s="992" t="s">
        <v>138</v>
      </c>
      <c r="D140" s="993"/>
      <c r="E140" s="994"/>
      <c r="F140" s="930" t="s">
        <v>139</v>
      </c>
      <c r="G140" s="931" t="s">
        <v>140</v>
      </c>
      <c r="H140" s="995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510" t="s">
        <v>143</v>
      </c>
      <c r="F141" s="930"/>
      <c r="G141" s="931"/>
      <c r="H141" s="510" t="s">
        <v>29</v>
      </c>
      <c r="I141" s="454" t="s">
        <v>30</v>
      </c>
      <c r="J141" s="454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3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4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5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3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4"/>
        <v/>
      </c>
      <c r="CB144" s="31"/>
      <c r="CC144" s="31"/>
      <c r="CD144" s="31"/>
      <c r="CE144" s="31"/>
      <c r="CF144" s="31"/>
      <c r="CG144" s="32">
        <f t="shared" si="25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98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</row>
    <row r="146" spans="1:98" ht="21.75" customHeight="1" x14ac:dyDescent="0.2">
      <c r="A146" s="982" t="s">
        <v>145</v>
      </c>
      <c r="B146" s="952" t="s">
        <v>146</v>
      </c>
      <c r="C146" s="992" t="s">
        <v>147</v>
      </c>
      <c r="D146" s="994"/>
      <c r="E146" s="993" t="s">
        <v>148</v>
      </c>
      <c r="F146" s="994"/>
      <c r="G146" s="993" t="s">
        <v>149</v>
      </c>
      <c r="H146" s="994"/>
      <c r="I146" s="992" t="s">
        <v>150</v>
      </c>
      <c r="J146" s="994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</row>
    <row r="147" spans="1:98" ht="24" customHeight="1" x14ac:dyDescent="0.2">
      <c r="A147" s="912"/>
      <c r="B147" s="848"/>
      <c r="C147" s="15" t="s">
        <v>151</v>
      </c>
      <c r="D147" s="510" t="s">
        <v>152</v>
      </c>
      <c r="E147" s="15" t="s">
        <v>151</v>
      </c>
      <c r="F147" s="495" t="s">
        <v>152</v>
      </c>
      <c r="G147" s="15" t="s">
        <v>151</v>
      </c>
      <c r="H147" s="510" t="s">
        <v>152</v>
      </c>
      <c r="I147" s="15" t="s">
        <v>151</v>
      </c>
      <c r="J147" s="510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</row>
    <row r="148" spans="1:98" ht="15" customHeight="1" x14ac:dyDescent="0.2">
      <c r="A148" s="952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</row>
    <row r="149" spans="1:98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</row>
    <row r="150" spans="1:98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</row>
    <row r="151" spans="1:98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</row>
    <row r="152" spans="1:98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</row>
    <row r="153" spans="1:98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</row>
    <row r="154" spans="1:98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</row>
    <row r="155" spans="1:98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</row>
    <row r="156" spans="1:98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</row>
    <row r="157" spans="1:98" ht="15" customHeight="1" x14ac:dyDescent="0.2">
      <c r="A157" s="952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</row>
    <row r="158" spans="1:98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</row>
    <row r="159" spans="1:98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</row>
    <row r="160" spans="1:98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</row>
    <row r="161" spans="1:98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</row>
    <row r="162" spans="1:98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</row>
    <row r="163" spans="1:98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</row>
    <row r="164" spans="1:98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</row>
    <row r="165" spans="1:98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</row>
    <row r="166" spans="1:98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</row>
    <row r="167" spans="1:98" ht="15" customHeight="1" x14ac:dyDescent="0.2">
      <c r="A167" s="989" t="s">
        <v>35</v>
      </c>
      <c r="B167" s="953" t="s">
        <v>5</v>
      </c>
      <c r="C167" s="954"/>
      <c r="D167" s="955"/>
      <c r="E167" s="996" t="s">
        <v>81</v>
      </c>
      <c r="F167" s="997"/>
      <c r="G167" s="997"/>
      <c r="H167" s="997"/>
      <c r="I167" s="997"/>
      <c r="J167" s="997"/>
      <c r="K167" s="997"/>
      <c r="L167" s="997"/>
      <c r="M167" s="997"/>
      <c r="N167" s="997"/>
      <c r="O167" s="997"/>
      <c r="P167" s="997"/>
      <c r="Q167" s="997"/>
      <c r="R167" s="997"/>
      <c r="S167" s="997"/>
      <c r="T167" s="997"/>
      <c r="U167" s="997"/>
      <c r="V167" s="997"/>
      <c r="W167" s="997"/>
      <c r="X167" s="997"/>
      <c r="Y167" s="997"/>
      <c r="Z167" s="997"/>
      <c r="AA167" s="997"/>
      <c r="AB167" s="997"/>
      <c r="AC167" s="997"/>
      <c r="AD167" s="997"/>
      <c r="AE167" s="997"/>
      <c r="AF167" s="997"/>
      <c r="AG167" s="997"/>
      <c r="AH167" s="997"/>
      <c r="AI167" s="997"/>
      <c r="AJ167" s="997"/>
      <c r="AK167" s="997"/>
      <c r="AL167" s="997"/>
      <c r="AM167" s="997"/>
      <c r="AN167" s="997"/>
      <c r="AO167" s="997"/>
      <c r="AP167" s="998"/>
      <c r="AQ167" s="999" t="s">
        <v>170</v>
      </c>
      <c r="AR167" s="999"/>
      <c r="AS167" s="1000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</row>
    <row r="168" spans="1:98" ht="15" customHeight="1" x14ac:dyDescent="0.2">
      <c r="A168" s="933"/>
      <c r="B168" s="913"/>
      <c r="C168" s="934"/>
      <c r="D168" s="935"/>
      <c r="E168" s="992" t="s">
        <v>10</v>
      </c>
      <c r="F168" s="994"/>
      <c r="G168" s="992" t="s">
        <v>11</v>
      </c>
      <c r="H168" s="994"/>
      <c r="I168" s="992" t="s">
        <v>12</v>
      </c>
      <c r="J168" s="994"/>
      <c r="K168" s="992" t="s">
        <v>13</v>
      </c>
      <c r="L168" s="994"/>
      <c r="M168" s="992" t="s">
        <v>14</v>
      </c>
      <c r="N168" s="994"/>
      <c r="O168" s="992" t="s">
        <v>15</v>
      </c>
      <c r="P168" s="994"/>
      <c r="Q168" s="992" t="s">
        <v>16</v>
      </c>
      <c r="R168" s="994"/>
      <c r="S168" s="992" t="s">
        <v>17</v>
      </c>
      <c r="T168" s="994"/>
      <c r="U168" s="992" t="s">
        <v>18</v>
      </c>
      <c r="V168" s="994"/>
      <c r="W168" s="992" t="s">
        <v>19</v>
      </c>
      <c r="X168" s="994"/>
      <c r="Y168" s="992" t="s">
        <v>20</v>
      </c>
      <c r="Z168" s="994"/>
      <c r="AA168" s="992" t="s">
        <v>21</v>
      </c>
      <c r="AB168" s="994"/>
      <c r="AC168" s="992" t="s">
        <v>22</v>
      </c>
      <c r="AD168" s="994"/>
      <c r="AE168" s="992" t="s">
        <v>23</v>
      </c>
      <c r="AF168" s="994"/>
      <c r="AG168" s="992" t="s">
        <v>24</v>
      </c>
      <c r="AH168" s="994"/>
      <c r="AI168" s="992" t="s">
        <v>25</v>
      </c>
      <c r="AJ168" s="994"/>
      <c r="AK168" s="992" t="s">
        <v>26</v>
      </c>
      <c r="AL168" s="994"/>
      <c r="AM168" s="992" t="s">
        <v>27</v>
      </c>
      <c r="AN168" s="994"/>
      <c r="AO168" s="996" t="s">
        <v>28</v>
      </c>
      <c r="AP168" s="998"/>
      <c r="AQ168" s="966" t="s">
        <v>171</v>
      </c>
      <c r="AR168" s="996" t="s">
        <v>172</v>
      </c>
      <c r="AS168" s="997"/>
      <c r="AT168" s="521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</row>
    <row r="169" spans="1:98" ht="35.25" customHeight="1" x14ac:dyDescent="0.2">
      <c r="A169" s="923"/>
      <c r="B169" s="225" t="s">
        <v>32</v>
      </c>
      <c r="C169" s="226" t="s">
        <v>33</v>
      </c>
      <c r="D169" s="452" t="s">
        <v>34</v>
      </c>
      <c r="E169" s="522" t="s">
        <v>33</v>
      </c>
      <c r="F169" s="495" t="s">
        <v>34</v>
      </c>
      <c r="G169" s="522" t="s">
        <v>33</v>
      </c>
      <c r="H169" s="495" t="s">
        <v>34</v>
      </c>
      <c r="I169" s="522" t="s">
        <v>33</v>
      </c>
      <c r="J169" s="495" t="s">
        <v>34</v>
      </c>
      <c r="K169" s="522" t="s">
        <v>33</v>
      </c>
      <c r="L169" s="495" t="s">
        <v>34</v>
      </c>
      <c r="M169" s="522" t="s">
        <v>33</v>
      </c>
      <c r="N169" s="495" t="s">
        <v>34</v>
      </c>
      <c r="O169" s="522" t="s">
        <v>33</v>
      </c>
      <c r="P169" s="495" t="s">
        <v>34</v>
      </c>
      <c r="Q169" s="522" t="s">
        <v>33</v>
      </c>
      <c r="R169" s="495" t="s">
        <v>34</v>
      </c>
      <c r="S169" s="522" t="s">
        <v>33</v>
      </c>
      <c r="T169" s="495" t="s">
        <v>34</v>
      </c>
      <c r="U169" s="522" t="s">
        <v>33</v>
      </c>
      <c r="V169" s="495" t="s">
        <v>34</v>
      </c>
      <c r="W169" s="522" t="s">
        <v>33</v>
      </c>
      <c r="X169" s="495" t="s">
        <v>34</v>
      </c>
      <c r="Y169" s="522" t="s">
        <v>33</v>
      </c>
      <c r="Z169" s="495" t="s">
        <v>34</v>
      </c>
      <c r="AA169" s="522" t="s">
        <v>33</v>
      </c>
      <c r="AB169" s="495" t="s">
        <v>34</v>
      </c>
      <c r="AC169" s="522" t="s">
        <v>33</v>
      </c>
      <c r="AD169" s="495" t="s">
        <v>34</v>
      </c>
      <c r="AE169" s="522" t="s">
        <v>33</v>
      </c>
      <c r="AF169" s="495" t="s">
        <v>34</v>
      </c>
      <c r="AG169" s="522" t="s">
        <v>33</v>
      </c>
      <c r="AH169" s="495" t="s">
        <v>34</v>
      </c>
      <c r="AI169" s="522" t="s">
        <v>33</v>
      </c>
      <c r="AJ169" s="495" t="s">
        <v>34</v>
      </c>
      <c r="AK169" s="522" t="s">
        <v>33</v>
      </c>
      <c r="AL169" s="495" t="s">
        <v>34</v>
      </c>
      <c r="AM169" s="522" t="s">
        <v>33</v>
      </c>
      <c r="AN169" s="495" t="s">
        <v>34</v>
      </c>
      <c r="AO169" s="522" t="s">
        <v>33</v>
      </c>
      <c r="AP169" s="496" t="s">
        <v>34</v>
      </c>
      <c r="AQ169" s="939"/>
      <c r="AR169" s="454" t="s">
        <v>173</v>
      </c>
      <c r="AS169" s="510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</row>
    <row r="170" spans="1:98" x14ac:dyDescent="0.2">
      <c r="A170" s="523" t="s">
        <v>52</v>
      </c>
      <c r="B170" s="200">
        <f t="shared" ref="B170:B176" si="26">SUM(C170+D170)</f>
        <v>188</v>
      </c>
      <c r="C170" s="201">
        <f t="shared" ref="C170:C180" si="27">SUM(E170+G170+I170+K170+M170+O170+Q170+S170+U170+W170+Y170+AA170+AC170+AE170+AG170+AI170+AK170+AM170+AO170)</f>
        <v>87</v>
      </c>
      <c r="D170" s="524">
        <f t="shared" ref="D170:D187" si="28">SUM(F170+H170+J170+L170+N170+P170+R170+T170+V170+X170+Z170+AB170+AD170+AF170+AH170+AJ170+AL170+AN170+AP170)</f>
        <v>101</v>
      </c>
      <c r="E170" s="23">
        <v>1</v>
      </c>
      <c r="F170" s="525">
        <v>0</v>
      </c>
      <c r="G170" s="23">
        <v>0</v>
      </c>
      <c r="H170" s="25">
        <v>0</v>
      </c>
      <c r="I170" s="23">
        <v>0</v>
      </c>
      <c r="J170" s="25">
        <v>1</v>
      </c>
      <c r="K170" s="23">
        <v>1</v>
      </c>
      <c r="L170" s="25">
        <v>2</v>
      </c>
      <c r="M170" s="23">
        <v>2</v>
      </c>
      <c r="N170" s="25">
        <v>3</v>
      </c>
      <c r="O170" s="23">
        <v>7</v>
      </c>
      <c r="P170" s="25">
        <v>5</v>
      </c>
      <c r="Q170" s="23">
        <v>3</v>
      </c>
      <c r="R170" s="25">
        <v>0</v>
      </c>
      <c r="S170" s="23">
        <v>0</v>
      </c>
      <c r="T170" s="25">
        <v>6</v>
      </c>
      <c r="U170" s="23">
        <v>2</v>
      </c>
      <c r="V170" s="25">
        <v>2</v>
      </c>
      <c r="W170" s="23">
        <v>6</v>
      </c>
      <c r="X170" s="25">
        <v>5</v>
      </c>
      <c r="Y170" s="23">
        <v>8</v>
      </c>
      <c r="Z170" s="25">
        <v>5</v>
      </c>
      <c r="AA170" s="23">
        <v>3</v>
      </c>
      <c r="AB170" s="25">
        <v>6</v>
      </c>
      <c r="AC170" s="23">
        <v>11</v>
      </c>
      <c r="AD170" s="25">
        <v>9</v>
      </c>
      <c r="AE170" s="23">
        <v>0</v>
      </c>
      <c r="AF170" s="25">
        <v>10</v>
      </c>
      <c r="AG170" s="23">
        <v>8</v>
      </c>
      <c r="AH170" s="25">
        <v>6</v>
      </c>
      <c r="AI170" s="23">
        <v>9</v>
      </c>
      <c r="AJ170" s="25">
        <v>5</v>
      </c>
      <c r="AK170" s="23">
        <v>6</v>
      </c>
      <c r="AL170" s="25">
        <v>6</v>
      </c>
      <c r="AM170" s="23">
        <v>9</v>
      </c>
      <c r="AN170" s="25">
        <v>15</v>
      </c>
      <c r="AO170" s="526">
        <v>11</v>
      </c>
      <c r="AP170" s="27">
        <v>15</v>
      </c>
      <c r="AQ170" s="527">
        <v>118</v>
      </c>
      <c r="AR170" s="310">
        <v>12</v>
      </c>
      <c r="AS170" s="525">
        <v>58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</row>
    <row r="171" spans="1:98" x14ac:dyDescent="0.2">
      <c r="A171" s="312" t="s">
        <v>36</v>
      </c>
      <c r="B171" s="313">
        <f t="shared" si="26"/>
        <v>0</v>
      </c>
      <c r="C171" s="314">
        <f t="shared" si="27"/>
        <v>0</v>
      </c>
      <c r="D171" s="315">
        <f>SUM(F171+H171+J171+L171+N171+P171+R171+T171+V171+X171+Z171+AB171+AD171+AF171+AH171+AJ171+AL171+AN171+AP171)</f>
        <v>0</v>
      </c>
      <c r="E171" s="84">
        <v>0</v>
      </c>
      <c r="F171" s="316">
        <v>0</v>
      </c>
      <c r="G171" s="84">
        <v>0</v>
      </c>
      <c r="H171" s="85">
        <v>0</v>
      </c>
      <c r="I171" s="84">
        <v>0</v>
      </c>
      <c r="J171" s="85">
        <v>0</v>
      </c>
      <c r="K171" s="84">
        <v>0</v>
      </c>
      <c r="L171" s="85">
        <v>0</v>
      </c>
      <c r="M171" s="84">
        <v>0</v>
      </c>
      <c r="N171" s="85">
        <v>0</v>
      </c>
      <c r="O171" s="84">
        <v>0</v>
      </c>
      <c r="P171" s="85">
        <v>0</v>
      </c>
      <c r="Q171" s="84">
        <v>0</v>
      </c>
      <c r="R171" s="85">
        <v>0</v>
      </c>
      <c r="S171" s="84">
        <v>0</v>
      </c>
      <c r="T171" s="85">
        <v>0</v>
      </c>
      <c r="U171" s="84">
        <v>0</v>
      </c>
      <c r="V171" s="85">
        <v>0</v>
      </c>
      <c r="W171" s="84">
        <v>0</v>
      </c>
      <c r="X171" s="85">
        <v>0</v>
      </c>
      <c r="Y171" s="84">
        <v>0</v>
      </c>
      <c r="Z171" s="85">
        <v>0</v>
      </c>
      <c r="AA171" s="84">
        <v>0</v>
      </c>
      <c r="AB171" s="85">
        <v>0</v>
      </c>
      <c r="AC171" s="84">
        <v>0</v>
      </c>
      <c r="AD171" s="85">
        <v>0</v>
      </c>
      <c r="AE171" s="84">
        <v>0</v>
      </c>
      <c r="AF171" s="85">
        <v>0</v>
      </c>
      <c r="AG171" s="84">
        <v>0</v>
      </c>
      <c r="AH171" s="85">
        <v>0</v>
      </c>
      <c r="AI171" s="84">
        <v>0</v>
      </c>
      <c r="AJ171" s="85">
        <v>0</v>
      </c>
      <c r="AK171" s="84">
        <v>0</v>
      </c>
      <c r="AL171" s="85">
        <v>0</v>
      </c>
      <c r="AM171" s="84">
        <v>0</v>
      </c>
      <c r="AN171" s="85">
        <v>0</v>
      </c>
      <c r="AO171" s="86">
        <v>0</v>
      </c>
      <c r="AP171" s="87">
        <v>0</v>
      </c>
      <c r="AQ171" s="317">
        <v>0</v>
      </c>
      <c r="AR171" s="318">
        <v>0</v>
      </c>
      <c r="AS171" s="316">
        <v>0</v>
      </c>
      <c r="AT171" s="311" t="str">
        <f t="shared" ref="AT171:AT194" si="29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30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1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</row>
    <row r="172" spans="1:98" ht="27" customHeight="1" x14ac:dyDescent="0.2">
      <c r="A172" s="319" t="s">
        <v>175</v>
      </c>
      <c r="B172" s="320">
        <f t="shared" si="26"/>
        <v>0</v>
      </c>
      <c r="C172" s="321">
        <f t="shared" si="27"/>
        <v>0</v>
      </c>
      <c r="D172" s="322">
        <f t="shared" si="28"/>
        <v>0</v>
      </c>
      <c r="E172" s="37">
        <v>0</v>
      </c>
      <c r="F172" s="38">
        <v>0</v>
      </c>
      <c r="G172" s="37">
        <v>0</v>
      </c>
      <c r="H172" s="39">
        <v>0</v>
      </c>
      <c r="I172" s="37">
        <v>0</v>
      </c>
      <c r="J172" s="39">
        <v>0</v>
      </c>
      <c r="K172" s="37">
        <v>0</v>
      </c>
      <c r="L172" s="39">
        <v>0</v>
      </c>
      <c r="M172" s="37">
        <v>0</v>
      </c>
      <c r="N172" s="39">
        <v>0</v>
      </c>
      <c r="O172" s="37">
        <v>0</v>
      </c>
      <c r="P172" s="39">
        <v>0</v>
      </c>
      <c r="Q172" s="37">
        <v>0</v>
      </c>
      <c r="R172" s="39">
        <v>0</v>
      </c>
      <c r="S172" s="37">
        <v>0</v>
      </c>
      <c r="T172" s="39">
        <v>0</v>
      </c>
      <c r="U172" s="37">
        <v>0</v>
      </c>
      <c r="V172" s="39">
        <v>0</v>
      </c>
      <c r="W172" s="37">
        <v>0</v>
      </c>
      <c r="X172" s="39">
        <v>0</v>
      </c>
      <c r="Y172" s="37">
        <v>0</v>
      </c>
      <c r="Z172" s="39">
        <v>0</v>
      </c>
      <c r="AA172" s="37">
        <v>0</v>
      </c>
      <c r="AB172" s="39">
        <v>0</v>
      </c>
      <c r="AC172" s="37">
        <v>0</v>
      </c>
      <c r="AD172" s="39">
        <v>0</v>
      </c>
      <c r="AE172" s="37">
        <v>0</v>
      </c>
      <c r="AF172" s="39">
        <v>0</v>
      </c>
      <c r="AG172" s="37">
        <v>0</v>
      </c>
      <c r="AH172" s="39">
        <v>0</v>
      </c>
      <c r="AI172" s="37">
        <v>0</v>
      </c>
      <c r="AJ172" s="39">
        <v>0</v>
      </c>
      <c r="AK172" s="37">
        <v>0</v>
      </c>
      <c r="AL172" s="39">
        <v>0</v>
      </c>
      <c r="AM172" s="37">
        <v>0</v>
      </c>
      <c r="AN172" s="39">
        <v>0</v>
      </c>
      <c r="AO172" s="40">
        <v>0</v>
      </c>
      <c r="AP172" s="41">
        <v>0</v>
      </c>
      <c r="AQ172" s="174">
        <v>0</v>
      </c>
      <c r="AR172" s="216">
        <v>0</v>
      </c>
      <c r="AS172" s="38">
        <v>0</v>
      </c>
      <c r="AT172" s="311" t="str">
        <f t="shared" si="29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30"/>
        <v/>
      </c>
      <c r="CB172" s="31"/>
      <c r="CC172" s="31"/>
      <c r="CD172" s="31"/>
      <c r="CE172" s="31"/>
      <c r="CF172" s="31"/>
      <c r="CG172" s="32">
        <f t="shared" si="31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</row>
    <row r="173" spans="1:98" ht="13.5" customHeight="1" x14ac:dyDescent="0.2">
      <c r="A173" s="323" t="s">
        <v>176</v>
      </c>
      <c r="B173" s="324">
        <f t="shared" si="26"/>
        <v>0</v>
      </c>
      <c r="C173" s="325">
        <f t="shared" si="27"/>
        <v>0</v>
      </c>
      <c r="D173" s="326">
        <f t="shared" si="28"/>
        <v>0</v>
      </c>
      <c r="E173" s="51">
        <v>0</v>
      </c>
      <c r="F173" s="57">
        <v>0</v>
      </c>
      <c r="G173" s="51">
        <v>0</v>
      </c>
      <c r="H173" s="57">
        <v>0</v>
      </c>
      <c r="I173" s="51">
        <v>0</v>
      </c>
      <c r="J173" s="57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7">
        <v>0</v>
      </c>
      <c r="AC173" s="51">
        <v>0</v>
      </c>
      <c r="AD173" s="57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51">
        <v>0</v>
      </c>
      <c r="AL173" s="52">
        <v>0</v>
      </c>
      <c r="AM173" s="51">
        <v>0</v>
      </c>
      <c r="AN173" s="52">
        <v>0</v>
      </c>
      <c r="AO173" s="53">
        <v>0</v>
      </c>
      <c r="AP173" s="54">
        <v>0</v>
      </c>
      <c r="AQ173" s="185">
        <v>0</v>
      </c>
      <c r="AR173" s="100">
        <v>0</v>
      </c>
      <c r="AS173" s="57">
        <v>0</v>
      </c>
      <c r="AT173" s="311" t="str">
        <f t="shared" si="29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30"/>
        <v/>
      </c>
      <c r="CB173" s="31"/>
      <c r="CC173" s="31"/>
      <c r="CD173" s="31"/>
      <c r="CE173" s="31"/>
      <c r="CF173" s="31"/>
      <c r="CG173" s="32">
        <f t="shared" si="31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</row>
    <row r="174" spans="1:98" ht="15.6" customHeight="1" x14ac:dyDescent="0.2">
      <c r="A174" s="323" t="s">
        <v>177</v>
      </c>
      <c r="B174" s="324">
        <f t="shared" si="26"/>
        <v>18</v>
      </c>
      <c r="C174" s="325">
        <f t="shared" si="27"/>
        <v>11</v>
      </c>
      <c r="D174" s="326">
        <f t="shared" si="28"/>
        <v>7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7">
        <v>0</v>
      </c>
      <c r="AC174" s="51">
        <v>1</v>
      </c>
      <c r="AD174" s="57">
        <v>0</v>
      </c>
      <c r="AE174" s="51">
        <v>0</v>
      </c>
      <c r="AF174" s="52">
        <v>1</v>
      </c>
      <c r="AG174" s="51">
        <v>5</v>
      </c>
      <c r="AH174" s="52">
        <v>1</v>
      </c>
      <c r="AI174" s="51">
        <v>0</v>
      </c>
      <c r="AJ174" s="52">
        <v>0</v>
      </c>
      <c r="AK174" s="51">
        <v>0</v>
      </c>
      <c r="AL174" s="52">
        <v>2</v>
      </c>
      <c r="AM174" s="51">
        <v>3</v>
      </c>
      <c r="AN174" s="52">
        <v>1</v>
      </c>
      <c r="AO174" s="53">
        <v>2</v>
      </c>
      <c r="AP174" s="54">
        <v>2</v>
      </c>
      <c r="AQ174" s="185">
        <v>2</v>
      </c>
      <c r="AR174" s="100">
        <v>0</v>
      </c>
      <c r="AS174" s="57">
        <v>16</v>
      </c>
      <c r="AT174" s="311" t="str">
        <f t="shared" si="29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30"/>
        <v/>
      </c>
      <c r="CB174" s="31"/>
      <c r="CC174" s="31"/>
      <c r="CD174" s="31"/>
      <c r="CE174" s="31"/>
      <c r="CF174" s="31"/>
      <c r="CG174" s="32">
        <f t="shared" si="31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</row>
    <row r="175" spans="1:98" ht="15.6" customHeight="1" x14ac:dyDescent="0.2">
      <c r="A175" s="323" t="s">
        <v>178</v>
      </c>
      <c r="B175" s="324">
        <f t="shared" si="26"/>
        <v>0</v>
      </c>
      <c r="C175" s="325">
        <f t="shared" si="27"/>
        <v>0</v>
      </c>
      <c r="D175" s="326">
        <f t="shared" si="28"/>
        <v>0</v>
      </c>
      <c r="E175" s="51">
        <v>0</v>
      </c>
      <c r="F175" s="57">
        <v>0</v>
      </c>
      <c r="G175" s="51">
        <v>0</v>
      </c>
      <c r="H175" s="57">
        <v>0</v>
      </c>
      <c r="I175" s="51">
        <v>0</v>
      </c>
      <c r="J175" s="57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  <c r="Y175" s="51">
        <v>0</v>
      </c>
      <c r="Z175" s="52">
        <v>0</v>
      </c>
      <c r="AA175" s="51">
        <v>0</v>
      </c>
      <c r="AB175" s="57">
        <v>0</v>
      </c>
      <c r="AC175" s="51">
        <v>0</v>
      </c>
      <c r="AD175" s="57">
        <v>0</v>
      </c>
      <c r="AE175" s="51">
        <v>0</v>
      </c>
      <c r="AF175" s="52">
        <v>0</v>
      </c>
      <c r="AG175" s="51">
        <v>0</v>
      </c>
      <c r="AH175" s="52">
        <v>0</v>
      </c>
      <c r="AI175" s="51">
        <v>0</v>
      </c>
      <c r="AJ175" s="52">
        <v>0</v>
      </c>
      <c r="AK175" s="51">
        <v>0</v>
      </c>
      <c r="AL175" s="52">
        <v>0</v>
      </c>
      <c r="AM175" s="51">
        <v>0</v>
      </c>
      <c r="AN175" s="52">
        <v>0</v>
      </c>
      <c r="AO175" s="53">
        <v>0</v>
      </c>
      <c r="AP175" s="54">
        <v>0</v>
      </c>
      <c r="AQ175" s="185">
        <v>0</v>
      </c>
      <c r="AR175" s="100">
        <v>0</v>
      </c>
      <c r="AS175" s="57">
        <v>0</v>
      </c>
      <c r="AT175" s="311" t="str">
        <f t="shared" si="29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30"/>
        <v/>
      </c>
      <c r="CB175" s="31"/>
      <c r="CC175" s="31"/>
      <c r="CD175" s="31"/>
      <c r="CE175" s="31"/>
      <c r="CF175" s="31"/>
      <c r="CG175" s="32">
        <f t="shared" si="31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</row>
    <row r="176" spans="1:98" ht="15.6" customHeight="1" x14ac:dyDescent="0.2">
      <c r="A176" s="323" t="s">
        <v>179</v>
      </c>
      <c r="B176" s="324">
        <f t="shared" si="26"/>
        <v>0</v>
      </c>
      <c r="C176" s="325">
        <f t="shared" si="27"/>
        <v>0</v>
      </c>
      <c r="D176" s="326">
        <f>SUM(F176+H176+J176+L176+N176+P176+R176+T176+V176+X176+Z176+AB176+AD176+AF176+AH176+AJ176+AL176+AN176+AP176)</f>
        <v>0</v>
      </c>
      <c r="E176" s="51">
        <v>0</v>
      </c>
      <c r="F176" s="57">
        <v>0</v>
      </c>
      <c r="G176" s="51">
        <v>0</v>
      </c>
      <c r="H176" s="57">
        <v>0</v>
      </c>
      <c r="I176" s="51">
        <v>0</v>
      </c>
      <c r="J176" s="57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  <c r="Y176" s="51">
        <v>0</v>
      </c>
      <c r="Z176" s="52">
        <v>0</v>
      </c>
      <c r="AA176" s="51">
        <v>0</v>
      </c>
      <c r="AB176" s="57">
        <v>0</v>
      </c>
      <c r="AC176" s="51">
        <v>0</v>
      </c>
      <c r="AD176" s="57">
        <v>0</v>
      </c>
      <c r="AE176" s="51">
        <v>0</v>
      </c>
      <c r="AF176" s="52">
        <v>0</v>
      </c>
      <c r="AG176" s="51">
        <v>0</v>
      </c>
      <c r="AH176" s="52">
        <v>0</v>
      </c>
      <c r="AI176" s="51">
        <v>0</v>
      </c>
      <c r="AJ176" s="52">
        <v>0</v>
      </c>
      <c r="AK176" s="51">
        <v>0</v>
      </c>
      <c r="AL176" s="52">
        <v>0</v>
      </c>
      <c r="AM176" s="51">
        <v>0</v>
      </c>
      <c r="AN176" s="52">
        <v>0</v>
      </c>
      <c r="AO176" s="53">
        <v>0</v>
      </c>
      <c r="AP176" s="54">
        <v>0</v>
      </c>
      <c r="AQ176" s="185">
        <v>0</v>
      </c>
      <c r="AR176" s="100">
        <v>0</v>
      </c>
      <c r="AS176" s="57">
        <v>0</v>
      </c>
      <c r="AT176" s="311" t="str">
        <f t="shared" si="29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30"/>
        <v/>
      </c>
      <c r="CB176" s="31"/>
      <c r="CC176" s="31"/>
      <c r="CD176" s="31"/>
      <c r="CE176" s="31"/>
      <c r="CF176" s="31"/>
      <c r="CG176" s="32">
        <f t="shared" si="31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</row>
    <row r="177" spans="1:98" ht="15.6" customHeight="1" x14ac:dyDescent="0.2">
      <c r="A177" s="323" t="s">
        <v>180</v>
      </c>
      <c r="B177" s="324">
        <f t="shared" ref="B177:B187" si="32">SUM(C177+D177)</f>
        <v>0</v>
      </c>
      <c r="C177" s="325">
        <f t="shared" si="27"/>
        <v>0</v>
      </c>
      <c r="D177" s="326">
        <f>SUM(F177+H177+J177+L177+N177+P177+R177+T177+V177+X177+Z177+AB177+AD177+AF177+AH177+AJ177+AL177+AN177+AP177)</f>
        <v>0</v>
      </c>
      <c r="E177" s="51">
        <v>0</v>
      </c>
      <c r="F177" s="57">
        <v>0</v>
      </c>
      <c r="G177" s="51">
        <v>0</v>
      </c>
      <c r="H177" s="57">
        <v>0</v>
      </c>
      <c r="I177" s="51">
        <v>0</v>
      </c>
      <c r="J177" s="57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  <c r="Y177" s="51">
        <v>0</v>
      </c>
      <c r="Z177" s="52">
        <v>0</v>
      </c>
      <c r="AA177" s="51">
        <v>0</v>
      </c>
      <c r="AB177" s="57">
        <v>0</v>
      </c>
      <c r="AC177" s="51">
        <v>0</v>
      </c>
      <c r="AD177" s="57">
        <v>0</v>
      </c>
      <c r="AE177" s="51">
        <v>0</v>
      </c>
      <c r="AF177" s="52">
        <v>0</v>
      </c>
      <c r="AG177" s="51">
        <v>0</v>
      </c>
      <c r="AH177" s="52">
        <v>0</v>
      </c>
      <c r="AI177" s="51">
        <v>0</v>
      </c>
      <c r="AJ177" s="52">
        <v>0</v>
      </c>
      <c r="AK177" s="51">
        <v>0</v>
      </c>
      <c r="AL177" s="52">
        <v>0</v>
      </c>
      <c r="AM177" s="51">
        <v>0</v>
      </c>
      <c r="AN177" s="52">
        <v>0</v>
      </c>
      <c r="AO177" s="53">
        <v>0</v>
      </c>
      <c r="AP177" s="54">
        <v>0</v>
      </c>
      <c r="AQ177" s="185">
        <v>0</v>
      </c>
      <c r="AR177" s="100">
        <v>0</v>
      </c>
      <c r="AS177" s="57">
        <v>0</v>
      </c>
      <c r="AT177" s="311" t="str">
        <f t="shared" si="29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30"/>
        <v/>
      </c>
      <c r="CB177" s="31"/>
      <c r="CC177" s="31"/>
      <c r="CD177" s="31"/>
      <c r="CE177" s="31"/>
      <c r="CF177" s="31"/>
      <c r="CG177" s="32">
        <f t="shared" si="31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</row>
    <row r="178" spans="1:98" ht="15.6" customHeight="1" x14ac:dyDescent="0.2">
      <c r="A178" s="323" t="s">
        <v>59</v>
      </c>
      <c r="B178" s="324">
        <f t="shared" si="32"/>
        <v>0</v>
      </c>
      <c r="C178" s="325">
        <f t="shared" si="27"/>
        <v>0</v>
      </c>
      <c r="D178" s="326">
        <f t="shared" si="28"/>
        <v>0</v>
      </c>
      <c r="E178" s="51">
        <v>0</v>
      </c>
      <c r="F178" s="57">
        <v>0</v>
      </c>
      <c r="G178" s="51">
        <v>0</v>
      </c>
      <c r="H178" s="57">
        <v>0</v>
      </c>
      <c r="I178" s="51">
        <v>0</v>
      </c>
      <c r="J178" s="57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7">
        <v>0</v>
      </c>
      <c r="AC178" s="51">
        <v>0</v>
      </c>
      <c r="AD178" s="57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51">
        <v>0</v>
      </c>
      <c r="AL178" s="52">
        <v>0</v>
      </c>
      <c r="AM178" s="51">
        <v>0</v>
      </c>
      <c r="AN178" s="52">
        <v>0</v>
      </c>
      <c r="AO178" s="53">
        <v>0</v>
      </c>
      <c r="AP178" s="54">
        <v>0</v>
      </c>
      <c r="AQ178" s="185">
        <v>0</v>
      </c>
      <c r="AR178" s="100">
        <v>0</v>
      </c>
      <c r="AS178" s="57">
        <v>0</v>
      </c>
      <c r="AT178" s="311" t="str">
        <f t="shared" si="29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30"/>
        <v/>
      </c>
      <c r="CB178" s="31"/>
      <c r="CC178" s="31"/>
      <c r="CD178" s="31"/>
      <c r="CE178" s="31"/>
      <c r="CF178" s="31"/>
      <c r="CG178" s="32">
        <f t="shared" si="31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</row>
    <row r="179" spans="1:98" ht="15.6" customHeight="1" x14ac:dyDescent="0.2">
      <c r="A179" s="323" t="s">
        <v>181</v>
      </c>
      <c r="B179" s="324">
        <f t="shared" si="32"/>
        <v>0</v>
      </c>
      <c r="C179" s="325">
        <f t="shared" si="27"/>
        <v>0</v>
      </c>
      <c r="D179" s="326">
        <f t="shared" si="28"/>
        <v>0</v>
      </c>
      <c r="E179" s="51">
        <v>0</v>
      </c>
      <c r="F179" s="57">
        <v>0</v>
      </c>
      <c r="G179" s="51">
        <v>0</v>
      </c>
      <c r="H179" s="57">
        <v>0</v>
      </c>
      <c r="I179" s="51">
        <v>0</v>
      </c>
      <c r="J179" s="57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7">
        <v>0</v>
      </c>
      <c r="AC179" s="51">
        <v>0</v>
      </c>
      <c r="AD179" s="57">
        <v>0</v>
      </c>
      <c r="AE179" s="51">
        <v>0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51">
        <v>0</v>
      </c>
      <c r="AL179" s="52">
        <v>0</v>
      </c>
      <c r="AM179" s="51">
        <v>0</v>
      </c>
      <c r="AN179" s="52">
        <v>0</v>
      </c>
      <c r="AO179" s="53">
        <v>0</v>
      </c>
      <c r="AP179" s="54">
        <v>0</v>
      </c>
      <c r="AQ179" s="185">
        <v>0</v>
      </c>
      <c r="AR179" s="100">
        <v>0</v>
      </c>
      <c r="AS179" s="57">
        <v>0</v>
      </c>
      <c r="AT179" s="311" t="str">
        <f t="shared" si="29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30"/>
        <v/>
      </c>
      <c r="CB179" s="31"/>
      <c r="CC179" s="31"/>
      <c r="CD179" s="31"/>
      <c r="CE179" s="31"/>
      <c r="CF179" s="31"/>
      <c r="CG179" s="32">
        <f t="shared" si="31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</row>
    <row r="180" spans="1:98" ht="15.6" customHeight="1" x14ac:dyDescent="0.2">
      <c r="A180" s="323" t="s">
        <v>182</v>
      </c>
      <c r="B180" s="324">
        <f t="shared" si="32"/>
        <v>0</v>
      </c>
      <c r="C180" s="325">
        <f t="shared" si="27"/>
        <v>0</v>
      </c>
      <c r="D180" s="326">
        <f t="shared" si="28"/>
        <v>0</v>
      </c>
      <c r="E180" s="51">
        <v>0</v>
      </c>
      <c r="F180" s="57">
        <v>0</v>
      </c>
      <c r="G180" s="51">
        <v>0</v>
      </c>
      <c r="H180" s="57">
        <v>0</v>
      </c>
      <c r="I180" s="51">
        <v>0</v>
      </c>
      <c r="J180" s="57">
        <v>0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7">
        <v>0</v>
      </c>
      <c r="AC180" s="51">
        <v>0</v>
      </c>
      <c r="AD180" s="57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51">
        <v>0</v>
      </c>
      <c r="AL180" s="52">
        <v>0</v>
      </c>
      <c r="AM180" s="51">
        <v>0</v>
      </c>
      <c r="AN180" s="52">
        <v>0</v>
      </c>
      <c r="AO180" s="53">
        <v>0</v>
      </c>
      <c r="AP180" s="54">
        <v>0</v>
      </c>
      <c r="AQ180" s="185">
        <v>0</v>
      </c>
      <c r="AR180" s="100">
        <v>0</v>
      </c>
      <c r="AS180" s="57">
        <v>0</v>
      </c>
      <c r="AT180" s="311" t="str">
        <f t="shared" si="29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30"/>
        <v/>
      </c>
      <c r="CB180" s="31"/>
      <c r="CC180" s="31"/>
      <c r="CD180" s="31"/>
      <c r="CE180" s="31"/>
      <c r="CF180" s="31"/>
      <c r="CG180" s="32">
        <f t="shared" si="31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</row>
    <row r="181" spans="1:98" ht="18" customHeight="1" x14ac:dyDescent="0.2">
      <c r="A181" s="323" t="s">
        <v>183</v>
      </c>
      <c r="B181" s="324">
        <f t="shared" si="32"/>
        <v>91</v>
      </c>
      <c r="C181" s="325">
        <f t="shared" ref="C181:D200" si="33">SUM(E181+G181+I181+K181+M181+O181+Q181+S181+U181+W181+Y181+AA181+AC181+AE181+AG181+AI181+AK181+AM181+AO181)</f>
        <v>47</v>
      </c>
      <c r="D181" s="326">
        <f t="shared" si="28"/>
        <v>44</v>
      </c>
      <c r="E181" s="51">
        <v>0</v>
      </c>
      <c r="F181" s="57">
        <v>0</v>
      </c>
      <c r="G181" s="51">
        <v>0</v>
      </c>
      <c r="H181" s="57">
        <v>0</v>
      </c>
      <c r="I181" s="51">
        <v>0</v>
      </c>
      <c r="J181" s="57">
        <v>0</v>
      </c>
      <c r="K181" s="51">
        <v>1</v>
      </c>
      <c r="L181" s="52">
        <v>1</v>
      </c>
      <c r="M181" s="51">
        <v>2</v>
      </c>
      <c r="N181" s="52">
        <v>2</v>
      </c>
      <c r="O181" s="51">
        <v>7</v>
      </c>
      <c r="P181" s="52">
        <v>5</v>
      </c>
      <c r="Q181" s="51">
        <v>3</v>
      </c>
      <c r="R181" s="52">
        <v>0</v>
      </c>
      <c r="S181" s="51">
        <v>0</v>
      </c>
      <c r="T181" s="52">
        <v>5</v>
      </c>
      <c r="U181" s="51">
        <v>0</v>
      </c>
      <c r="V181" s="52">
        <v>2</v>
      </c>
      <c r="W181" s="51">
        <v>6</v>
      </c>
      <c r="X181" s="52">
        <v>3</v>
      </c>
      <c r="Y181" s="51">
        <v>6</v>
      </c>
      <c r="Z181" s="52">
        <v>5</v>
      </c>
      <c r="AA181" s="51">
        <v>3</v>
      </c>
      <c r="AB181" s="57">
        <v>6</v>
      </c>
      <c r="AC181" s="51">
        <v>9</v>
      </c>
      <c r="AD181" s="57">
        <v>2</v>
      </c>
      <c r="AE181" s="51">
        <v>0</v>
      </c>
      <c r="AF181" s="52">
        <v>4</v>
      </c>
      <c r="AG181" s="51">
        <v>1</v>
      </c>
      <c r="AH181" s="52">
        <v>2</v>
      </c>
      <c r="AI181" s="51">
        <v>3</v>
      </c>
      <c r="AJ181" s="52">
        <v>1</v>
      </c>
      <c r="AK181" s="51">
        <v>1</v>
      </c>
      <c r="AL181" s="52">
        <v>0</v>
      </c>
      <c r="AM181" s="51">
        <v>3</v>
      </c>
      <c r="AN181" s="52">
        <v>5</v>
      </c>
      <c r="AO181" s="53">
        <v>2</v>
      </c>
      <c r="AP181" s="54">
        <v>1</v>
      </c>
      <c r="AQ181" s="185">
        <v>88</v>
      </c>
      <c r="AR181" s="100">
        <v>0</v>
      </c>
      <c r="AS181" s="57">
        <v>3</v>
      </c>
      <c r="AT181" s="311" t="str">
        <f t="shared" si="29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30"/>
        <v/>
      </c>
      <c r="CB181" s="31"/>
      <c r="CC181" s="31"/>
      <c r="CD181" s="31"/>
      <c r="CE181" s="31"/>
      <c r="CF181" s="31"/>
      <c r="CG181" s="32">
        <f t="shared" si="31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</row>
    <row r="182" spans="1:98" ht="15" customHeight="1" x14ac:dyDescent="0.2">
      <c r="A182" s="323" t="s">
        <v>184</v>
      </c>
      <c r="B182" s="324">
        <f t="shared" si="32"/>
        <v>3</v>
      </c>
      <c r="C182" s="325">
        <f t="shared" si="33"/>
        <v>3</v>
      </c>
      <c r="D182" s="326">
        <f t="shared" si="28"/>
        <v>0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0</v>
      </c>
      <c r="AB182" s="57">
        <v>0</v>
      </c>
      <c r="AC182" s="51">
        <v>0</v>
      </c>
      <c r="AD182" s="57">
        <v>0</v>
      </c>
      <c r="AE182" s="51">
        <v>0</v>
      </c>
      <c r="AF182" s="52">
        <v>0</v>
      </c>
      <c r="AG182" s="51">
        <v>0</v>
      </c>
      <c r="AH182" s="52">
        <v>0</v>
      </c>
      <c r="AI182" s="51">
        <v>1</v>
      </c>
      <c r="AJ182" s="52">
        <v>0</v>
      </c>
      <c r="AK182" s="51">
        <v>1</v>
      </c>
      <c r="AL182" s="52">
        <v>0</v>
      </c>
      <c r="AM182" s="51">
        <v>0</v>
      </c>
      <c r="AN182" s="52">
        <v>0</v>
      </c>
      <c r="AO182" s="53">
        <v>1</v>
      </c>
      <c r="AP182" s="54">
        <v>0</v>
      </c>
      <c r="AQ182" s="185">
        <v>3</v>
      </c>
      <c r="AR182" s="100">
        <v>0</v>
      </c>
      <c r="AS182" s="57">
        <v>0</v>
      </c>
      <c r="AT182" s="311" t="str">
        <f t="shared" si="29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30"/>
        <v/>
      </c>
      <c r="CB182" s="31"/>
      <c r="CC182" s="31"/>
      <c r="CD182" s="31"/>
      <c r="CE182" s="31"/>
      <c r="CF182" s="31"/>
      <c r="CG182" s="32">
        <f t="shared" si="31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</row>
    <row r="183" spans="1:98" ht="15" customHeight="1" x14ac:dyDescent="0.2">
      <c r="A183" s="323" t="s">
        <v>185</v>
      </c>
      <c r="B183" s="324">
        <f t="shared" si="32"/>
        <v>0</v>
      </c>
      <c r="C183" s="325">
        <f t="shared" si="33"/>
        <v>0</v>
      </c>
      <c r="D183" s="326">
        <f t="shared" si="28"/>
        <v>0</v>
      </c>
      <c r="E183" s="51">
        <v>0</v>
      </c>
      <c r="F183" s="57">
        <v>0</v>
      </c>
      <c r="G183" s="51">
        <v>0</v>
      </c>
      <c r="H183" s="57">
        <v>0</v>
      </c>
      <c r="I183" s="51">
        <v>0</v>
      </c>
      <c r="J183" s="57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  <c r="Y183" s="51">
        <v>0</v>
      </c>
      <c r="Z183" s="52">
        <v>0</v>
      </c>
      <c r="AA183" s="51">
        <v>0</v>
      </c>
      <c r="AB183" s="57">
        <v>0</v>
      </c>
      <c r="AC183" s="51">
        <v>0</v>
      </c>
      <c r="AD183" s="57">
        <v>0</v>
      </c>
      <c r="AE183" s="51">
        <v>0</v>
      </c>
      <c r="AF183" s="52">
        <v>0</v>
      </c>
      <c r="AG183" s="51">
        <v>0</v>
      </c>
      <c r="AH183" s="52">
        <v>0</v>
      </c>
      <c r="AI183" s="51">
        <v>0</v>
      </c>
      <c r="AJ183" s="52">
        <v>0</v>
      </c>
      <c r="AK183" s="51">
        <v>0</v>
      </c>
      <c r="AL183" s="52">
        <v>0</v>
      </c>
      <c r="AM183" s="51">
        <v>0</v>
      </c>
      <c r="AN183" s="52">
        <v>0</v>
      </c>
      <c r="AO183" s="53">
        <v>0</v>
      </c>
      <c r="AP183" s="54">
        <v>0</v>
      </c>
      <c r="AQ183" s="185">
        <v>0</v>
      </c>
      <c r="AR183" s="100">
        <v>0</v>
      </c>
      <c r="AS183" s="57">
        <v>0</v>
      </c>
      <c r="AT183" s="311" t="str">
        <f t="shared" si="29"/>
        <v/>
      </c>
      <c r="CA183" s="31" t="str">
        <f t="shared" si="30"/>
        <v/>
      </c>
      <c r="CB183" s="31"/>
      <c r="CC183" s="31"/>
      <c r="CD183" s="31"/>
      <c r="CE183" s="31"/>
      <c r="CF183" s="31"/>
      <c r="CG183" s="32">
        <f t="shared" si="31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</row>
    <row r="184" spans="1:98" ht="15" customHeight="1" x14ac:dyDescent="0.2">
      <c r="A184" s="323" t="s">
        <v>186</v>
      </c>
      <c r="B184" s="324">
        <f t="shared" si="32"/>
        <v>0</v>
      </c>
      <c r="C184" s="325">
        <f t="shared" si="33"/>
        <v>0</v>
      </c>
      <c r="D184" s="326">
        <f t="shared" si="28"/>
        <v>0</v>
      </c>
      <c r="E184" s="51">
        <v>0</v>
      </c>
      <c r="F184" s="57">
        <v>0</v>
      </c>
      <c r="G184" s="51">
        <v>0</v>
      </c>
      <c r="H184" s="57">
        <v>0</v>
      </c>
      <c r="I184" s="51">
        <v>0</v>
      </c>
      <c r="J184" s="57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  <c r="Y184" s="51">
        <v>0</v>
      </c>
      <c r="Z184" s="52">
        <v>0</v>
      </c>
      <c r="AA184" s="51">
        <v>0</v>
      </c>
      <c r="AB184" s="57">
        <v>0</v>
      </c>
      <c r="AC184" s="51">
        <v>0</v>
      </c>
      <c r="AD184" s="57">
        <v>0</v>
      </c>
      <c r="AE184" s="51">
        <v>0</v>
      </c>
      <c r="AF184" s="52">
        <v>0</v>
      </c>
      <c r="AG184" s="51">
        <v>0</v>
      </c>
      <c r="AH184" s="52">
        <v>0</v>
      </c>
      <c r="AI184" s="51">
        <v>0</v>
      </c>
      <c r="AJ184" s="52">
        <v>0</v>
      </c>
      <c r="AK184" s="51">
        <v>0</v>
      </c>
      <c r="AL184" s="52">
        <v>0</v>
      </c>
      <c r="AM184" s="51">
        <v>0</v>
      </c>
      <c r="AN184" s="52">
        <v>0</v>
      </c>
      <c r="AO184" s="53">
        <v>0</v>
      </c>
      <c r="AP184" s="54">
        <v>0</v>
      </c>
      <c r="AQ184" s="185">
        <v>0</v>
      </c>
      <c r="AR184" s="100">
        <v>0</v>
      </c>
      <c r="AS184" s="57">
        <v>0</v>
      </c>
      <c r="AT184" s="311" t="str">
        <f t="shared" si="29"/>
        <v/>
      </c>
      <c r="CA184" s="31" t="str">
        <f t="shared" si="30"/>
        <v/>
      </c>
      <c r="CB184" s="31"/>
      <c r="CC184" s="31"/>
      <c r="CD184" s="31"/>
      <c r="CE184" s="31"/>
      <c r="CF184" s="31"/>
      <c r="CG184" s="32">
        <f t="shared" si="31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</row>
    <row r="185" spans="1:98" ht="15" customHeight="1" x14ac:dyDescent="0.2">
      <c r="A185" s="323" t="s">
        <v>187</v>
      </c>
      <c r="B185" s="324">
        <f t="shared" si="32"/>
        <v>26</v>
      </c>
      <c r="C185" s="325">
        <f t="shared" si="33"/>
        <v>5</v>
      </c>
      <c r="D185" s="326">
        <f t="shared" si="28"/>
        <v>21</v>
      </c>
      <c r="E185" s="51">
        <v>0</v>
      </c>
      <c r="F185" s="57">
        <v>0</v>
      </c>
      <c r="G185" s="51">
        <v>0</v>
      </c>
      <c r="H185" s="57">
        <v>0</v>
      </c>
      <c r="I185" s="51">
        <v>0</v>
      </c>
      <c r="J185" s="57">
        <v>0</v>
      </c>
      <c r="K185" s="51">
        <v>0</v>
      </c>
      <c r="L185" s="52">
        <v>0</v>
      </c>
      <c r="M185" s="51">
        <v>0</v>
      </c>
      <c r="N185" s="52">
        <v>1</v>
      </c>
      <c r="O185" s="51">
        <v>0</v>
      </c>
      <c r="P185" s="52">
        <v>0</v>
      </c>
      <c r="Q185" s="51">
        <v>0</v>
      </c>
      <c r="R185" s="52">
        <v>0</v>
      </c>
      <c r="S185" s="51">
        <v>0</v>
      </c>
      <c r="T185" s="52">
        <v>1</v>
      </c>
      <c r="U185" s="51">
        <v>0</v>
      </c>
      <c r="V185" s="52">
        <v>0</v>
      </c>
      <c r="W185" s="51">
        <v>0</v>
      </c>
      <c r="X185" s="52">
        <v>0</v>
      </c>
      <c r="Y185" s="51">
        <v>1</v>
      </c>
      <c r="Z185" s="52">
        <v>0</v>
      </c>
      <c r="AA185" s="51">
        <v>0</v>
      </c>
      <c r="AB185" s="57">
        <v>0</v>
      </c>
      <c r="AC185" s="51">
        <v>0</v>
      </c>
      <c r="AD185" s="57">
        <v>2</v>
      </c>
      <c r="AE185" s="51">
        <v>0</v>
      </c>
      <c r="AF185" s="52">
        <v>1</v>
      </c>
      <c r="AG185" s="51">
        <v>0</v>
      </c>
      <c r="AH185" s="52">
        <v>2</v>
      </c>
      <c r="AI185" s="51">
        <v>2</v>
      </c>
      <c r="AJ185" s="52">
        <v>2</v>
      </c>
      <c r="AK185" s="51">
        <v>1</v>
      </c>
      <c r="AL185" s="52">
        <v>3</v>
      </c>
      <c r="AM185" s="51">
        <v>0</v>
      </c>
      <c r="AN185" s="52">
        <v>4</v>
      </c>
      <c r="AO185" s="53">
        <v>1</v>
      </c>
      <c r="AP185" s="54">
        <v>5</v>
      </c>
      <c r="AQ185" s="185">
        <v>6</v>
      </c>
      <c r="AR185" s="100">
        <v>4</v>
      </c>
      <c r="AS185" s="57">
        <v>16</v>
      </c>
      <c r="AT185" s="311" t="str">
        <f t="shared" si="29"/>
        <v/>
      </c>
      <c r="CA185" s="31" t="str">
        <f t="shared" si="30"/>
        <v/>
      </c>
      <c r="CB185" s="31"/>
      <c r="CC185" s="31"/>
      <c r="CD185" s="31"/>
      <c r="CE185" s="31"/>
      <c r="CF185" s="31"/>
      <c r="CG185" s="32">
        <f t="shared" si="31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</row>
    <row r="186" spans="1:98" ht="15" customHeight="1" x14ac:dyDescent="0.2">
      <c r="A186" s="323" t="s">
        <v>188</v>
      </c>
      <c r="B186" s="324">
        <f t="shared" si="32"/>
        <v>0</v>
      </c>
      <c r="C186" s="325">
        <f t="shared" si="33"/>
        <v>0</v>
      </c>
      <c r="D186" s="326">
        <f t="shared" si="28"/>
        <v>0</v>
      </c>
      <c r="E186" s="51">
        <v>0</v>
      </c>
      <c r="F186" s="57">
        <v>0</v>
      </c>
      <c r="G186" s="51">
        <v>0</v>
      </c>
      <c r="H186" s="57">
        <v>0</v>
      </c>
      <c r="I186" s="51">
        <v>0</v>
      </c>
      <c r="J186" s="57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  <c r="Y186" s="51">
        <v>0</v>
      </c>
      <c r="Z186" s="52">
        <v>0</v>
      </c>
      <c r="AA186" s="51">
        <v>0</v>
      </c>
      <c r="AB186" s="57">
        <v>0</v>
      </c>
      <c r="AC186" s="51">
        <v>0</v>
      </c>
      <c r="AD186" s="57">
        <v>0</v>
      </c>
      <c r="AE186" s="51">
        <v>0</v>
      </c>
      <c r="AF186" s="52">
        <v>0</v>
      </c>
      <c r="AG186" s="51">
        <v>0</v>
      </c>
      <c r="AH186" s="52">
        <v>0</v>
      </c>
      <c r="AI186" s="51">
        <v>0</v>
      </c>
      <c r="AJ186" s="52">
        <v>0</v>
      </c>
      <c r="AK186" s="51">
        <v>0</v>
      </c>
      <c r="AL186" s="52">
        <v>0</v>
      </c>
      <c r="AM186" s="51">
        <v>0</v>
      </c>
      <c r="AN186" s="52">
        <v>0</v>
      </c>
      <c r="AO186" s="53">
        <v>0</v>
      </c>
      <c r="AP186" s="54">
        <v>0</v>
      </c>
      <c r="AQ186" s="185">
        <v>0</v>
      </c>
      <c r="AR186" s="100">
        <v>0</v>
      </c>
      <c r="AS186" s="57">
        <v>0</v>
      </c>
      <c r="AT186" s="311" t="str">
        <f t="shared" si="29"/>
        <v/>
      </c>
      <c r="CA186" s="31" t="str">
        <f t="shared" si="30"/>
        <v/>
      </c>
      <c r="CB186" s="31"/>
      <c r="CC186" s="31"/>
      <c r="CD186" s="31"/>
      <c r="CE186" s="31"/>
      <c r="CF186" s="31"/>
      <c r="CG186" s="32">
        <f t="shared" si="31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</row>
    <row r="187" spans="1:98" ht="15" customHeight="1" x14ac:dyDescent="0.2">
      <c r="A187" s="323" t="s">
        <v>189</v>
      </c>
      <c r="B187" s="324">
        <f t="shared" si="32"/>
        <v>0</v>
      </c>
      <c r="C187" s="325">
        <f t="shared" si="33"/>
        <v>0</v>
      </c>
      <c r="D187" s="326">
        <f t="shared" si="28"/>
        <v>0</v>
      </c>
      <c r="E187" s="51">
        <v>0</v>
      </c>
      <c r="F187" s="57">
        <v>0</v>
      </c>
      <c r="G187" s="51">
        <v>0</v>
      </c>
      <c r="H187" s="57">
        <v>0</v>
      </c>
      <c r="I187" s="51">
        <v>0</v>
      </c>
      <c r="J187" s="57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  <c r="Y187" s="51">
        <v>0</v>
      </c>
      <c r="Z187" s="52">
        <v>0</v>
      </c>
      <c r="AA187" s="51">
        <v>0</v>
      </c>
      <c r="AB187" s="57">
        <v>0</v>
      </c>
      <c r="AC187" s="51">
        <v>0</v>
      </c>
      <c r="AD187" s="57">
        <v>0</v>
      </c>
      <c r="AE187" s="51">
        <v>0</v>
      </c>
      <c r="AF187" s="52">
        <v>0</v>
      </c>
      <c r="AG187" s="51">
        <v>0</v>
      </c>
      <c r="AH187" s="52">
        <v>0</v>
      </c>
      <c r="AI187" s="51">
        <v>0</v>
      </c>
      <c r="AJ187" s="52">
        <v>0</v>
      </c>
      <c r="AK187" s="51">
        <v>0</v>
      </c>
      <c r="AL187" s="52">
        <v>0</v>
      </c>
      <c r="AM187" s="51">
        <v>0</v>
      </c>
      <c r="AN187" s="52">
        <v>0</v>
      </c>
      <c r="AO187" s="53">
        <v>0</v>
      </c>
      <c r="AP187" s="54">
        <v>0</v>
      </c>
      <c r="AQ187" s="185">
        <v>0</v>
      </c>
      <c r="AR187" s="100">
        <v>0</v>
      </c>
      <c r="AS187" s="57">
        <v>0</v>
      </c>
      <c r="AT187" s="311" t="str">
        <f t="shared" si="29"/>
        <v/>
      </c>
      <c r="CA187" s="31" t="str">
        <f t="shared" si="30"/>
        <v/>
      </c>
      <c r="CB187" s="31"/>
      <c r="CC187" s="31"/>
      <c r="CD187" s="31"/>
      <c r="CE187" s="31"/>
      <c r="CF187" s="31"/>
      <c r="CG187" s="32">
        <f t="shared" si="31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</row>
    <row r="188" spans="1:98" ht="15" customHeight="1" x14ac:dyDescent="0.2">
      <c r="A188" s="323" t="s">
        <v>190</v>
      </c>
      <c r="B188" s="324">
        <f>SUM(C188+D188)</f>
        <v>2</v>
      </c>
      <c r="C188" s="325">
        <f t="shared" si="33"/>
        <v>0</v>
      </c>
      <c r="D188" s="326">
        <f>SUM(F188+H188+J188+L188+N188+P188+R188+T188+V188+X188+Z188+AB188+AD188+AF188+AH188+AJ188+AL188+AN188+AP188)</f>
        <v>2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  <c r="Y188" s="51">
        <v>0</v>
      </c>
      <c r="Z188" s="52">
        <v>0</v>
      </c>
      <c r="AA188" s="51">
        <v>0</v>
      </c>
      <c r="AB188" s="57">
        <v>0</v>
      </c>
      <c r="AC188" s="51">
        <v>0</v>
      </c>
      <c r="AD188" s="57">
        <v>0</v>
      </c>
      <c r="AE188" s="51">
        <v>0</v>
      </c>
      <c r="AF188" s="52">
        <v>0</v>
      </c>
      <c r="AG188" s="51">
        <v>0</v>
      </c>
      <c r="AH188" s="52">
        <v>0</v>
      </c>
      <c r="AI188" s="51">
        <v>0</v>
      </c>
      <c r="AJ188" s="52">
        <v>0</v>
      </c>
      <c r="AK188" s="51">
        <v>0</v>
      </c>
      <c r="AL188" s="52">
        <v>0</v>
      </c>
      <c r="AM188" s="51">
        <v>0</v>
      </c>
      <c r="AN188" s="52">
        <v>2</v>
      </c>
      <c r="AO188" s="53">
        <v>0</v>
      </c>
      <c r="AP188" s="54">
        <v>0</v>
      </c>
      <c r="AQ188" s="185">
        <v>2</v>
      </c>
      <c r="AR188" s="100">
        <v>0</v>
      </c>
      <c r="AS188" s="57">
        <v>0</v>
      </c>
      <c r="AT188" s="311" t="str">
        <f t="shared" si="29"/>
        <v/>
      </c>
      <c r="CA188" s="31" t="str">
        <f t="shared" si="30"/>
        <v/>
      </c>
      <c r="CB188" s="31"/>
      <c r="CC188" s="31"/>
      <c r="CD188" s="31"/>
      <c r="CE188" s="31"/>
      <c r="CF188" s="31"/>
      <c r="CG188" s="32">
        <f t="shared" si="31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</row>
    <row r="189" spans="1:98" ht="21.75" x14ac:dyDescent="0.2">
      <c r="A189" s="323" t="s">
        <v>191</v>
      </c>
      <c r="B189" s="327">
        <f t="shared" ref="B189:B194" si="34">SUM(C189+D189)</f>
        <v>0</v>
      </c>
      <c r="C189" s="328">
        <f t="shared" si="33"/>
        <v>0</v>
      </c>
      <c r="D189" s="329">
        <f t="shared" si="33"/>
        <v>0</v>
      </c>
      <c r="E189" s="51">
        <v>0</v>
      </c>
      <c r="F189" s="57">
        <v>0</v>
      </c>
      <c r="G189" s="51">
        <v>0</v>
      </c>
      <c r="H189" s="57">
        <v>0</v>
      </c>
      <c r="I189" s="51">
        <v>0</v>
      </c>
      <c r="J189" s="57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  <c r="Y189" s="51">
        <v>0</v>
      </c>
      <c r="Z189" s="52">
        <v>0</v>
      </c>
      <c r="AA189" s="51">
        <v>0</v>
      </c>
      <c r="AB189" s="57">
        <v>0</v>
      </c>
      <c r="AC189" s="51">
        <v>0</v>
      </c>
      <c r="AD189" s="57">
        <v>0</v>
      </c>
      <c r="AE189" s="51">
        <v>0</v>
      </c>
      <c r="AF189" s="52">
        <v>0</v>
      </c>
      <c r="AG189" s="51">
        <v>0</v>
      </c>
      <c r="AH189" s="52">
        <v>0</v>
      </c>
      <c r="AI189" s="51">
        <v>0</v>
      </c>
      <c r="AJ189" s="52">
        <v>0</v>
      </c>
      <c r="AK189" s="51">
        <v>0</v>
      </c>
      <c r="AL189" s="52">
        <v>0</v>
      </c>
      <c r="AM189" s="51">
        <v>0</v>
      </c>
      <c r="AN189" s="52">
        <v>0</v>
      </c>
      <c r="AO189" s="53">
        <v>0</v>
      </c>
      <c r="AP189" s="54">
        <v>0</v>
      </c>
      <c r="AQ189" s="185">
        <v>0</v>
      </c>
      <c r="AR189" s="100">
        <v>0</v>
      </c>
      <c r="AS189" s="57">
        <v>0</v>
      </c>
      <c r="AT189" s="311" t="str">
        <f t="shared" si="29"/>
        <v/>
      </c>
      <c r="CA189" s="31" t="str">
        <f t="shared" si="30"/>
        <v/>
      </c>
      <c r="CB189" s="31"/>
      <c r="CC189" s="31"/>
      <c r="CD189" s="31"/>
      <c r="CE189" s="31"/>
      <c r="CF189" s="31"/>
      <c r="CG189" s="32">
        <f t="shared" si="31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</row>
    <row r="190" spans="1:98" x14ac:dyDescent="0.2">
      <c r="A190" s="330" t="s">
        <v>192</v>
      </c>
      <c r="B190" s="327">
        <f t="shared" si="34"/>
        <v>0</v>
      </c>
      <c r="C190" s="328">
        <f t="shared" si="33"/>
        <v>0</v>
      </c>
      <c r="D190" s="328">
        <f t="shared" si="33"/>
        <v>0</v>
      </c>
      <c r="E190" s="51">
        <v>0</v>
      </c>
      <c r="F190" s="57">
        <v>0</v>
      </c>
      <c r="G190" s="51">
        <v>0</v>
      </c>
      <c r="H190" s="57">
        <v>0</v>
      </c>
      <c r="I190" s="51">
        <v>0</v>
      </c>
      <c r="J190" s="57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  <c r="Y190" s="51">
        <v>0</v>
      </c>
      <c r="Z190" s="52">
        <v>0</v>
      </c>
      <c r="AA190" s="51">
        <v>0</v>
      </c>
      <c r="AB190" s="57">
        <v>0</v>
      </c>
      <c r="AC190" s="51">
        <v>0</v>
      </c>
      <c r="AD190" s="57">
        <v>0</v>
      </c>
      <c r="AE190" s="51">
        <v>0</v>
      </c>
      <c r="AF190" s="52">
        <v>0</v>
      </c>
      <c r="AG190" s="51">
        <v>0</v>
      </c>
      <c r="AH190" s="52">
        <v>0</v>
      </c>
      <c r="AI190" s="51">
        <v>0</v>
      </c>
      <c r="AJ190" s="52">
        <v>0</v>
      </c>
      <c r="AK190" s="51">
        <v>0</v>
      </c>
      <c r="AL190" s="52">
        <v>0</v>
      </c>
      <c r="AM190" s="51">
        <v>0</v>
      </c>
      <c r="AN190" s="52">
        <v>0</v>
      </c>
      <c r="AO190" s="53">
        <v>0</v>
      </c>
      <c r="AP190" s="54">
        <v>0</v>
      </c>
      <c r="AQ190" s="185">
        <v>0</v>
      </c>
      <c r="AR190" s="100">
        <v>0</v>
      </c>
      <c r="AS190" s="57">
        <v>0</v>
      </c>
      <c r="AT190" s="311" t="str">
        <f t="shared" si="29"/>
        <v/>
      </c>
      <c r="CA190" s="31" t="str">
        <f t="shared" si="30"/>
        <v/>
      </c>
      <c r="CB190" s="31"/>
      <c r="CC190" s="31"/>
      <c r="CD190" s="31"/>
      <c r="CE190" s="31"/>
      <c r="CF190" s="31"/>
      <c r="CG190" s="32">
        <f t="shared" si="31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</row>
    <row r="191" spans="1:98" ht="15" customHeight="1" x14ac:dyDescent="0.2">
      <c r="A191" s="330" t="s">
        <v>193</v>
      </c>
      <c r="B191" s="327">
        <f t="shared" si="34"/>
        <v>10</v>
      </c>
      <c r="C191" s="328">
        <f t="shared" si="33"/>
        <v>2</v>
      </c>
      <c r="D191" s="328">
        <f t="shared" si="33"/>
        <v>8</v>
      </c>
      <c r="E191" s="51">
        <v>0</v>
      </c>
      <c r="F191" s="57">
        <v>0</v>
      </c>
      <c r="G191" s="51">
        <v>0</v>
      </c>
      <c r="H191" s="57">
        <v>0</v>
      </c>
      <c r="I191" s="51">
        <v>0</v>
      </c>
      <c r="J191" s="57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0</v>
      </c>
      <c r="W191" s="51">
        <v>0</v>
      </c>
      <c r="X191" s="52">
        <v>0</v>
      </c>
      <c r="Y191" s="51">
        <v>0</v>
      </c>
      <c r="Z191" s="52">
        <v>0</v>
      </c>
      <c r="AA191" s="51">
        <v>0</v>
      </c>
      <c r="AB191" s="57">
        <v>0</v>
      </c>
      <c r="AC191" s="51">
        <v>0</v>
      </c>
      <c r="AD191" s="57">
        <v>2</v>
      </c>
      <c r="AE191" s="51">
        <v>0</v>
      </c>
      <c r="AF191" s="52">
        <v>0</v>
      </c>
      <c r="AG191" s="51">
        <v>0</v>
      </c>
      <c r="AH191" s="52">
        <v>0</v>
      </c>
      <c r="AI191" s="51">
        <v>0</v>
      </c>
      <c r="AJ191" s="52">
        <v>0</v>
      </c>
      <c r="AK191" s="51">
        <v>2</v>
      </c>
      <c r="AL191" s="52">
        <v>0</v>
      </c>
      <c r="AM191" s="51">
        <v>0</v>
      </c>
      <c r="AN191" s="52">
        <v>0</v>
      </c>
      <c r="AO191" s="53">
        <v>0</v>
      </c>
      <c r="AP191" s="54">
        <v>6</v>
      </c>
      <c r="AQ191" s="185">
        <v>2</v>
      </c>
      <c r="AR191" s="100">
        <v>0</v>
      </c>
      <c r="AS191" s="57">
        <v>8</v>
      </c>
      <c r="AT191" s="311" t="str">
        <f t="shared" si="29"/>
        <v/>
      </c>
      <c r="CA191" s="31" t="str">
        <f t="shared" si="30"/>
        <v/>
      </c>
      <c r="CB191" s="31"/>
      <c r="CC191" s="31"/>
      <c r="CD191" s="31"/>
      <c r="CE191" s="31"/>
      <c r="CF191" s="31"/>
      <c r="CG191" s="32">
        <f t="shared" si="31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</row>
    <row r="192" spans="1:98" ht="15" customHeight="1" x14ac:dyDescent="0.2">
      <c r="A192" s="330" t="s">
        <v>194</v>
      </c>
      <c r="B192" s="327">
        <f t="shared" si="34"/>
        <v>0</v>
      </c>
      <c r="C192" s="328">
        <f t="shared" si="33"/>
        <v>0</v>
      </c>
      <c r="D192" s="328">
        <f t="shared" si="33"/>
        <v>0</v>
      </c>
      <c r="E192" s="51">
        <v>0</v>
      </c>
      <c r="F192" s="57">
        <v>0</v>
      </c>
      <c r="G192" s="51">
        <v>0</v>
      </c>
      <c r="H192" s="57">
        <v>0</v>
      </c>
      <c r="I192" s="51">
        <v>0</v>
      </c>
      <c r="J192" s="57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  <c r="Y192" s="51">
        <v>0</v>
      </c>
      <c r="Z192" s="52">
        <v>0</v>
      </c>
      <c r="AA192" s="51">
        <v>0</v>
      </c>
      <c r="AB192" s="57">
        <v>0</v>
      </c>
      <c r="AC192" s="51">
        <v>0</v>
      </c>
      <c r="AD192" s="57">
        <v>0</v>
      </c>
      <c r="AE192" s="51">
        <v>0</v>
      </c>
      <c r="AF192" s="52">
        <v>0</v>
      </c>
      <c r="AG192" s="51">
        <v>0</v>
      </c>
      <c r="AH192" s="52">
        <v>0</v>
      </c>
      <c r="AI192" s="51">
        <v>0</v>
      </c>
      <c r="AJ192" s="52">
        <v>0</v>
      </c>
      <c r="AK192" s="51">
        <v>0</v>
      </c>
      <c r="AL192" s="52">
        <v>0</v>
      </c>
      <c r="AM192" s="51">
        <v>0</v>
      </c>
      <c r="AN192" s="52">
        <v>0</v>
      </c>
      <c r="AO192" s="53">
        <v>0</v>
      </c>
      <c r="AP192" s="54">
        <v>0</v>
      </c>
      <c r="AQ192" s="185">
        <v>0</v>
      </c>
      <c r="AR192" s="100">
        <v>0</v>
      </c>
      <c r="AS192" s="57">
        <v>0</v>
      </c>
      <c r="AT192" s="311" t="str">
        <f t="shared" si="29"/>
        <v/>
      </c>
      <c r="CA192" s="31" t="str">
        <f t="shared" si="30"/>
        <v/>
      </c>
      <c r="CB192" s="31"/>
      <c r="CC192" s="31"/>
      <c r="CD192" s="31"/>
      <c r="CE192" s="31"/>
      <c r="CF192" s="31"/>
      <c r="CG192" s="32">
        <f t="shared" si="31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</row>
    <row r="193" spans="1:98" ht="15" customHeight="1" x14ac:dyDescent="0.2">
      <c r="A193" s="330" t="s">
        <v>73</v>
      </c>
      <c r="B193" s="327">
        <f t="shared" si="34"/>
        <v>0</v>
      </c>
      <c r="C193" s="328">
        <f t="shared" si="33"/>
        <v>0</v>
      </c>
      <c r="D193" s="331">
        <f t="shared" si="33"/>
        <v>0</v>
      </c>
      <c r="E193" s="51">
        <v>0</v>
      </c>
      <c r="F193" s="57">
        <v>0</v>
      </c>
      <c r="G193" s="51">
        <v>0</v>
      </c>
      <c r="H193" s="57">
        <v>0</v>
      </c>
      <c r="I193" s="51">
        <v>0</v>
      </c>
      <c r="J193" s="57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  <c r="Y193" s="51">
        <v>0</v>
      </c>
      <c r="Z193" s="52">
        <v>0</v>
      </c>
      <c r="AA193" s="51">
        <v>0</v>
      </c>
      <c r="AB193" s="57">
        <v>0</v>
      </c>
      <c r="AC193" s="51">
        <v>0</v>
      </c>
      <c r="AD193" s="57">
        <v>0</v>
      </c>
      <c r="AE193" s="51">
        <v>0</v>
      </c>
      <c r="AF193" s="52">
        <v>0</v>
      </c>
      <c r="AG193" s="51">
        <v>0</v>
      </c>
      <c r="AH193" s="52">
        <v>0</v>
      </c>
      <c r="AI193" s="51">
        <v>0</v>
      </c>
      <c r="AJ193" s="52">
        <v>0</v>
      </c>
      <c r="AK193" s="51">
        <v>0</v>
      </c>
      <c r="AL193" s="52">
        <v>0</v>
      </c>
      <c r="AM193" s="51">
        <v>0</v>
      </c>
      <c r="AN193" s="52">
        <v>0</v>
      </c>
      <c r="AO193" s="53">
        <v>0</v>
      </c>
      <c r="AP193" s="54">
        <v>0</v>
      </c>
      <c r="AQ193" s="185">
        <v>0</v>
      </c>
      <c r="AR193" s="100">
        <v>0</v>
      </c>
      <c r="AS193" s="57">
        <v>0</v>
      </c>
      <c r="AT193" s="311" t="str">
        <f t="shared" si="29"/>
        <v/>
      </c>
      <c r="CA193" s="31" t="str">
        <f t="shared" si="30"/>
        <v/>
      </c>
      <c r="CB193" s="31"/>
      <c r="CC193" s="31"/>
      <c r="CD193" s="31"/>
      <c r="CE193" s="31"/>
      <c r="CF193" s="31"/>
      <c r="CG193" s="32">
        <f t="shared" si="31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</row>
    <row r="194" spans="1:98" ht="15" customHeight="1" x14ac:dyDescent="0.2">
      <c r="A194" s="332" t="s">
        <v>65</v>
      </c>
      <c r="B194" s="327">
        <f t="shared" si="34"/>
        <v>38</v>
      </c>
      <c r="C194" s="333">
        <f t="shared" si="33"/>
        <v>19</v>
      </c>
      <c r="D194" s="334">
        <f t="shared" si="33"/>
        <v>19</v>
      </c>
      <c r="E194" s="51">
        <v>1</v>
      </c>
      <c r="F194" s="57">
        <v>0</v>
      </c>
      <c r="G194" s="51">
        <v>0</v>
      </c>
      <c r="H194" s="57">
        <v>0</v>
      </c>
      <c r="I194" s="51">
        <v>0</v>
      </c>
      <c r="J194" s="57">
        <v>1</v>
      </c>
      <c r="K194" s="51">
        <v>0</v>
      </c>
      <c r="L194" s="52">
        <v>1</v>
      </c>
      <c r="M194" s="51">
        <v>0</v>
      </c>
      <c r="N194" s="52">
        <v>0</v>
      </c>
      <c r="O194" s="51">
        <v>0</v>
      </c>
      <c r="P194" s="52">
        <v>0</v>
      </c>
      <c r="Q194" s="51">
        <v>0</v>
      </c>
      <c r="R194" s="52">
        <v>0</v>
      </c>
      <c r="S194" s="51">
        <v>0</v>
      </c>
      <c r="T194" s="52">
        <v>0</v>
      </c>
      <c r="U194" s="51">
        <v>2</v>
      </c>
      <c r="V194" s="52">
        <v>0</v>
      </c>
      <c r="W194" s="51">
        <v>0</v>
      </c>
      <c r="X194" s="52">
        <v>2</v>
      </c>
      <c r="Y194" s="51">
        <v>1</v>
      </c>
      <c r="Z194" s="52">
        <v>0</v>
      </c>
      <c r="AA194" s="51">
        <v>0</v>
      </c>
      <c r="AB194" s="57">
        <v>0</v>
      </c>
      <c r="AC194" s="51">
        <v>1</v>
      </c>
      <c r="AD194" s="57">
        <v>3</v>
      </c>
      <c r="AE194" s="51">
        <v>0</v>
      </c>
      <c r="AF194" s="52">
        <v>4</v>
      </c>
      <c r="AG194" s="51">
        <v>2</v>
      </c>
      <c r="AH194" s="52">
        <v>1</v>
      </c>
      <c r="AI194" s="51">
        <v>3</v>
      </c>
      <c r="AJ194" s="52">
        <v>2</v>
      </c>
      <c r="AK194" s="51">
        <v>1</v>
      </c>
      <c r="AL194" s="52">
        <v>1</v>
      </c>
      <c r="AM194" s="51">
        <v>3</v>
      </c>
      <c r="AN194" s="52">
        <v>3</v>
      </c>
      <c r="AO194" s="53">
        <v>5</v>
      </c>
      <c r="AP194" s="54">
        <v>1</v>
      </c>
      <c r="AQ194" s="185">
        <v>15</v>
      </c>
      <c r="AR194" s="100">
        <v>8</v>
      </c>
      <c r="AS194" s="57">
        <v>15</v>
      </c>
      <c r="AT194" s="311" t="str">
        <f t="shared" si="29"/>
        <v/>
      </c>
      <c r="CA194" s="31" t="str">
        <f t="shared" si="30"/>
        <v/>
      </c>
      <c r="CB194" s="31"/>
      <c r="CC194" s="31"/>
      <c r="CD194" s="31"/>
      <c r="CE194" s="31"/>
      <c r="CF194" s="31"/>
      <c r="CG194" s="32">
        <f t="shared" si="31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</row>
    <row r="195" spans="1:98" ht="15" customHeight="1" x14ac:dyDescent="0.2">
      <c r="A195" s="335" t="s">
        <v>43</v>
      </c>
      <c r="B195" s="200">
        <f>SUM(B196:B200)</f>
        <v>116</v>
      </c>
      <c r="C195" s="201">
        <f>SUM(C196:C200)</f>
        <v>42</v>
      </c>
      <c r="D195" s="524">
        <f>SUM(D196:D200)</f>
        <v>74</v>
      </c>
      <c r="E195" s="528">
        <f>SUM(E196:E200)</f>
        <v>0</v>
      </c>
      <c r="F195" s="529">
        <f t="shared" ref="F195:AS195" si="35">SUM(F196:F200)</f>
        <v>0</v>
      </c>
      <c r="G195" s="530">
        <f t="shared" si="35"/>
        <v>0</v>
      </c>
      <c r="H195" s="93">
        <f t="shared" si="35"/>
        <v>0</v>
      </c>
      <c r="I195" s="20">
        <f t="shared" si="35"/>
        <v>0</v>
      </c>
      <c r="J195" s="93">
        <f t="shared" si="35"/>
        <v>0</v>
      </c>
      <c r="K195" s="20">
        <f t="shared" si="35"/>
        <v>0</v>
      </c>
      <c r="L195" s="93">
        <f t="shared" si="35"/>
        <v>0</v>
      </c>
      <c r="M195" s="20">
        <f t="shared" si="35"/>
        <v>5</v>
      </c>
      <c r="N195" s="93">
        <f t="shared" si="35"/>
        <v>5</v>
      </c>
      <c r="O195" s="20">
        <f t="shared" si="35"/>
        <v>0</v>
      </c>
      <c r="P195" s="93">
        <f t="shared" si="35"/>
        <v>3</v>
      </c>
      <c r="Q195" s="20">
        <f t="shared" si="35"/>
        <v>2</v>
      </c>
      <c r="R195" s="93">
        <f t="shared" si="35"/>
        <v>2</v>
      </c>
      <c r="S195" s="20">
        <f t="shared" si="35"/>
        <v>0</v>
      </c>
      <c r="T195" s="93">
        <f t="shared" si="35"/>
        <v>3</v>
      </c>
      <c r="U195" s="20">
        <f t="shared" si="35"/>
        <v>2</v>
      </c>
      <c r="V195" s="93">
        <f t="shared" si="35"/>
        <v>0</v>
      </c>
      <c r="W195" s="20">
        <f t="shared" si="35"/>
        <v>2</v>
      </c>
      <c r="X195" s="93">
        <f t="shared" si="35"/>
        <v>10</v>
      </c>
      <c r="Y195" s="20">
        <f t="shared" si="35"/>
        <v>2</v>
      </c>
      <c r="Z195" s="93">
        <f t="shared" si="35"/>
        <v>1</v>
      </c>
      <c r="AA195" s="20">
        <f t="shared" si="35"/>
        <v>2</v>
      </c>
      <c r="AB195" s="93">
        <f t="shared" si="35"/>
        <v>0</v>
      </c>
      <c r="AC195" s="20">
        <f t="shared" si="35"/>
        <v>3</v>
      </c>
      <c r="AD195" s="93">
        <f t="shared" si="35"/>
        <v>4</v>
      </c>
      <c r="AE195" s="20">
        <f t="shared" si="35"/>
        <v>4</v>
      </c>
      <c r="AF195" s="93">
        <f t="shared" si="35"/>
        <v>6</v>
      </c>
      <c r="AG195" s="20">
        <f t="shared" si="35"/>
        <v>4</v>
      </c>
      <c r="AH195" s="93">
        <f t="shared" si="35"/>
        <v>8</v>
      </c>
      <c r="AI195" s="20">
        <f t="shared" si="35"/>
        <v>5</v>
      </c>
      <c r="AJ195" s="93">
        <f t="shared" si="35"/>
        <v>7</v>
      </c>
      <c r="AK195" s="20">
        <f t="shared" si="35"/>
        <v>0</v>
      </c>
      <c r="AL195" s="93">
        <f t="shared" si="35"/>
        <v>6</v>
      </c>
      <c r="AM195" s="20">
        <f t="shared" si="35"/>
        <v>3</v>
      </c>
      <c r="AN195" s="93">
        <f t="shared" si="35"/>
        <v>8</v>
      </c>
      <c r="AO195" s="531">
        <f t="shared" si="35"/>
        <v>8</v>
      </c>
      <c r="AP195" s="95">
        <f t="shared" si="35"/>
        <v>11</v>
      </c>
      <c r="AQ195" s="532">
        <f t="shared" si="35"/>
        <v>70</v>
      </c>
      <c r="AR195" s="340">
        <f t="shared" si="35"/>
        <v>8</v>
      </c>
      <c r="AS195" s="533">
        <f t="shared" si="35"/>
        <v>38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</row>
    <row r="196" spans="1:98" ht="16.5" customHeight="1" x14ac:dyDescent="0.2">
      <c r="A196" s="33" t="s">
        <v>44</v>
      </c>
      <c r="B196" s="342">
        <f t="shared" ref="B196:B200" si="36">SUM(C196+D196)</f>
        <v>112</v>
      </c>
      <c r="C196" s="343">
        <f t="shared" si="33"/>
        <v>41</v>
      </c>
      <c r="D196" s="334">
        <f t="shared" si="33"/>
        <v>71</v>
      </c>
      <c r="E196" s="76">
        <v>0</v>
      </c>
      <c r="F196" s="39">
        <v>0</v>
      </c>
      <c r="G196" s="76">
        <v>0</v>
      </c>
      <c r="H196" s="103">
        <v>0</v>
      </c>
      <c r="I196" s="76">
        <v>0</v>
      </c>
      <c r="J196" s="103">
        <v>0</v>
      </c>
      <c r="K196" s="76">
        <v>0</v>
      </c>
      <c r="L196" s="103">
        <v>0</v>
      </c>
      <c r="M196" s="76">
        <v>5</v>
      </c>
      <c r="N196" s="103">
        <v>5</v>
      </c>
      <c r="O196" s="76">
        <v>0</v>
      </c>
      <c r="P196" s="103">
        <v>3</v>
      </c>
      <c r="Q196" s="76">
        <v>2</v>
      </c>
      <c r="R196" s="103">
        <v>2</v>
      </c>
      <c r="S196" s="76">
        <v>0</v>
      </c>
      <c r="T196" s="103">
        <v>3</v>
      </c>
      <c r="U196" s="76">
        <v>2</v>
      </c>
      <c r="V196" s="103">
        <v>0</v>
      </c>
      <c r="W196" s="76">
        <v>2</v>
      </c>
      <c r="X196" s="103">
        <v>9</v>
      </c>
      <c r="Y196" s="76">
        <v>2</v>
      </c>
      <c r="Z196" s="103">
        <v>1</v>
      </c>
      <c r="AA196" s="76">
        <v>2</v>
      </c>
      <c r="AB196" s="103">
        <v>0</v>
      </c>
      <c r="AC196" s="76">
        <v>3</v>
      </c>
      <c r="AD196" s="103">
        <v>4</v>
      </c>
      <c r="AE196" s="76">
        <v>4</v>
      </c>
      <c r="AF196" s="103">
        <v>6</v>
      </c>
      <c r="AG196" s="76">
        <v>4</v>
      </c>
      <c r="AH196" s="103">
        <v>8</v>
      </c>
      <c r="AI196" s="76">
        <v>5</v>
      </c>
      <c r="AJ196" s="103">
        <v>7</v>
      </c>
      <c r="AK196" s="76">
        <v>0</v>
      </c>
      <c r="AL196" s="103">
        <v>5</v>
      </c>
      <c r="AM196" s="76">
        <v>3</v>
      </c>
      <c r="AN196" s="103">
        <v>8</v>
      </c>
      <c r="AO196" s="104">
        <v>7</v>
      </c>
      <c r="AP196" s="105">
        <v>10</v>
      </c>
      <c r="AQ196" s="72">
        <v>69</v>
      </c>
      <c r="AR196" s="103">
        <v>8</v>
      </c>
      <c r="AS196" s="103">
        <v>35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</row>
    <row r="197" spans="1:98" x14ac:dyDescent="0.2">
      <c r="A197" s="44" t="s">
        <v>45</v>
      </c>
      <c r="B197" s="324">
        <f t="shared" si="36"/>
        <v>0</v>
      </c>
      <c r="C197" s="325">
        <f t="shared" si="33"/>
        <v>0</v>
      </c>
      <c r="D197" s="326">
        <f t="shared" si="33"/>
        <v>0</v>
      </c>
      <c r="E197" s="63">
        <v>0</v>
      </c>
      <c r="F197" s="52">
        <v>0</v>
      </c>
      <c r="G197" s="51">
        <v>0</v>
      </c>
      <c r="H197" s="184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  <c r="Y197" s="51">
        <v>0</v>
      </c>
      <c r="Z197" s="52">
        <v>0</v>
      </c>
      <c r="AA197" s="51">
        <v>0</v>
      </c>
      <c r="AB197" s="52">
        <v>0</v>
      </c>
      <c r="AC197" s="51">
        <v>0</v>
      </c>
      <c r="AD197" s="52">
        <v>0</v>
      </c>
      <c r="AE197" s="51">
        <v>0</v>
      </c>
      <c r="AF197" s="52">
        <v>0</v>
      </c>
      <c r="AG197" s="51">
        <v>0</v>
      </c>
      <c r="AH197" s="52">
        <v>0</v>
      </c>
      <c r="AI197" s="51">
        <v>0</v>
      </c>
      <c r="AJ197" s="52">
        <v>0</v>
      </c>
      <c r="AK197" s="51">
        <v>0</v>
      </c>
      <c r="AL197" s="52">
        <v>0</v>
      </c>
      <c r="AM197" s="51">
        <v>0</v>
      </c>
      <c r="AN197" s="52">
        <v>0</v>
      </c>
      <c r="AO197" s="53">
        <v>0</v>
      </c>
      <c r="AP197" s="54">
        <v>0</v>
      </c>
      <c r="AQ197" s="57">
        <v>0</v>
      </c>
      <c r="AR197" s="52">
        <v>0</v>
      </c>
      <c r="AS197" s="184">
        <v>0</v>
      </c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</row>
    <row r="198" spans="1:98" ht="15" customHeight="1" x14ac:dyDescent="0.2">
      <c r="A198" s="101" t="s">
        <v>46</v>
      </c>
      <c r="B198" s="324">
        <f t="shared" si="36"/>
        <v>3</v>
      </c>
      <c r="C198" s="325">
        <f t="shared" si="33"/>
        <v>1</v>
      </c>
      <c r="D198" s="326">
        <f t="shared" si="33"/>
        <v>2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0</v>
      </c>
      <c r="Q198" s="76">
        <v>0</v>
      </c>
      <c r="R198" s="103">
        <v>0</v>
      </c>
      <c r="S198" s="76">
        <v>0</v>
      </c>
      <c r="T198" s="103">
        <v>0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0</v>
      </c>
      <c r="AC198" s="76">
        <v>0</v>
      </c>
      <c r="AD198" s="103">
        <v>0</v>
      </c>
      <c r="AE198" s="76">
        <v>0</v>
      </c>
      <c r="AF198" s="103">
        <v>0</v>
      </c>
      <c r="AG198" s="76">
        <v>0</v>
      </c>
      <c r="AH198" s="103">
        <v>0</v>
      </c>
      <c r="AI198" s="76">
        <v>0</v>
      </c>
      <c r="AJ198" s="103">
        <v>0</v>
      </c>
      <c r="AK198" s="76">
        <v>0</v>
      </c>
      <c r="AL198" s="103">
        <v>1</v>
      </c>
      <c r="AM198" s="76">
        <v>0</v>
      </c>
      <c r="AN198" s="103">
        <v>0</v>
      </c>
      <c r="AO198" s="104">
        <v>1</v>
      </c>
      <c r="AP198" s="105">
        <v>1</v>
      </c>
      <c r="AQ198" s="72">
        <v>0</v>
      </c>
      <c r="AR198" s="103">
        <v>0</v>
      </c>
      <c r="AS198" s="103">
        <v>3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</row>
    <row r="199" spans="1:98" ht="15" customHeight="1" x14ac:dyDescent="0.2">
      <c r="A199" s="345" t="s">
        <v>195</v>
      </c>
      <c r="B199" s="324">
        <f t="shared" si="36"/>
        <v>1</v>
      </c>
      <c r="C199" s="325">
        <f t="shared" si="33"/>
        <v>0</v>
      </c>
      <c r="D199" s="346">
        <f t="shared" si="33"/>
        <v>1</v>
      </c>
      <c r="E199" s="76">
        <v>0</v>
      </c>
      <c r="F199" s="52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1</v>
      </c>
      <c r="Y199" s="51">
        <v>0</v>
      </c>
      <c r="Z199" s="52">
        <v>0</v>
      </c>
      <c r="AA199" s="51">
        <v>0</v>
      </c>
      <c r="AB199" s="52">
        <v>0</v>
      </c>
      <c r="AC199" s="51">
        <v>0</v>
      </c>
      <c r="AD199" s="52">
        <v>0</v>
      </c>
      <c r="AE199" s="51">
        <v>0</v>
      </c>
      <c r="AF199" s="52">
        <v>0</v>
      </c>
      <c r="AG199" s="51">
        <v>0</v>
      </c>
      <c r="AH199" s="52">
        <v>0</v>
      </c>
      <c r="AI199" s="51">
        <v>0</v>
      </c>
      <c r="AJ199" s="52">
        <v>0</v>
      </c>
      <c r="AK199" s="51">
        <v>0</v>
      </c>
      <c r="AL199" s="52">
        <v>0</v>
      </c>
      <c r="AM199" s="51">
        <v>0</v>
      </c>
      <c r="AN199" s="52">
        <v>0</v>
      </c>
      <c r="AO199" s="53">
        <v>0</v>
      </c>
      <c r="AP199" s="54">
        <v>0</v>
      </c>
      <c r="AQ199" s="57">
        <v>1</v>
      </c>
      <c r="AR199" s="52">
        <v>0</v>
      </c>
      <c r="AS199" s="184">
        <v>0</v>
      </c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</row>
    <row r="200" spans="1:98" ht="15" customHeight="1" x14ac:dyDescent="0.2">
      <c r="A200" s="347" t="s">
        <v>65</v>
      </c>
      <c r="B200" s="348">
        <f t="shared" si="36"/>
        <v>0</v>
      </c>
      <c r="C200" s="349">
        <f t="shared" si="33"/>
        <v>0</v>
      </c>
      <c r="D200" s="350">
        <f t="shared" si="33"/>
        <v>0</v>
      </c>
      <c r="E200" s="190">
        <v>0</v>
      </c>
      <c r="F200" s="85">
        <v>0</v>
      </c>
      <c r="G200" s="84">
        <v>0</v>
      </c>
      <c r="H200" s="85">
        <v>0</v>
      </c>
      <c r="I200" s="84">
        <v>0</v>
      </c>
      <c r="J200" s="85">
        <v>0</v>
      </c>
      <c r="K200" s="84">
        <v>0</v>
      </c>
      <c r="L200" s="85">
        <v>0</v>
      </c>
      <c r="M200" s="84">
        <v>0</v>
      </c>
      <c r="N200" s="85">
        <v>0</v>
      </c>
      <c r="O200" s="84">
        <v>0</v>
      </c>
      <c r="P200" s="85">
        <v>0</v>
      </c>
      <c r="Q200" s="84">
        <v>0</v>
      </c>
      <c r="R200" s="85">
        <v>0</v>
      </c>
      <c r="S200" s="84">
        <v>0</v>
      </c>
      <c r="T200" s="85">
        <v>0</v>
      </c>
      <c r="U200" s="84">
        <v>0</v>
      </c>
      <c r="V200" s="85">
        <v>0</v>
      </c>
      <c r="W200" s="84">
        <v>0</v>
      </c>
      <c r="X200" s="85">
        <v>0</v>
      </c>
      <c r="Y200" s="84">
        <v>0</v>
      </c>
      <c r="Z200" s="85">
        <v>0</v>
      </c>
      <c r="AA200" s="84">
        <v>0</v>
      </c>
      <c r="AB200" s="85">
        <v>0</v>
      </c>
      <c r="AC200" s="84">
        <v>0</v>
      </c>
      <c r="AD200" s="85">
        <v>0</v>
      </c>
      <c r="AE200" s="84">
        <v>0</v>
      </c>
      <c r="AF200" s="85">
        <v>0</v>
      </c>
      <c r="AG200" s="84">
        <v>0</v>
      </c>
      <c r="AH200" s="85">
        <v>0</v>
      </c>
      <c r="AI200" s="84">
        <v>0</v>
      </c>
      <c r="AJ200" s="85">
        <v>0</v>
      </c>
      <c r="AK200" s="84">
        <v>0</v>
      </c>
      <c r="AL200" s="85">
        <v>0</v>
      </c>
      <c r="AM200" s="84">
        <v>0</v>
      </c>
      <c r="AN200" s="85">
        <v>0</v>
      </c>
      <c r="AO200" s="86">
        <v>0</v>
      </c>
      <c r="AP200" s="87">
        <v>0</v>
      </c>
      <c r="AQ200" s="316">
        <v>0</v>
      </c>
      <c r="AR200" s="85">
        <v>0</v>
      </c>
      <c r="AS200" s="85">
        <v>0</v>
      </c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</row>
    <row r="201" spans="1:98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</row>
    <row r="202" spans="1:98" x14ac:dyDescent="0.2">
      <c r="A202" s="982" t="s">
        <v>79</v>
      </c>
      <c r="B202" s="953" t="s">
        <v>80</v>
      </c>
      <c r="C202" s="954"/>
      <c r="D202" s="955"/>
      <c r="E202" s="996" t="s">
        <v>81</v>
      </c>
      <c r="F202" s="997"/>
      <c r="G202" s="997"/>
      <c r="H202" s="997"/>
      <c r="I202" s="997"/>
      <c r="J202" s="997"/>
      <c r="K202" s="997"/>
      <c r="L202" s="997"/>
      <c r="M202" s="997"/>
      <c r="N202" s="997"/>
      <c r="O202" s="997"/>
      <c r="P202" s="997"/>
      <c r="Q202" s="997"/>
      <c r="R202" s="997"/>
      <c r="S202" s="997"/>
      <c r="T202" s="997"/>
      <c r="U202" s="997"/>
      <c r="V202" s="997"/>
      <c r="W202" s="997"/>
      <c r="X202" s="997"/>
      <c r="Y202" s="997"/>
      <c r="Z202" s="997"/>
      <c r="AA202" s="997"/>
      <c r="AB202" s="997"/>
      <c r="AC202" s="997"/>
      <c r="AD202" s="997"/>
      <c r="AE202" s="997"/>
      <c r="AF202" s="997"/>
      <c r="AG202" s="997"/>
      <c r="AH202" s="997"/>
      <c r="AI202" s="997"/>
      <c r="AJ202" s="997"/>
      <c r="AK202" s="997"/>
      <c r="AL202" s="997"/>
      <c r="AM202" s="997"/>
      <c r="AN202" s="997"/>
      <c r="AO202" s="997"/>
      <c r="AP202" s="995"/>
      <c r="AQ202" s="1020" t="s">
        <v>82</v>
      </c>
      <c r="AR202" s="955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</row>
    <row r="203" spans="1:98" ht="15" customHeight="1" x14ac:dyDescent="0.2">
      <c r="A203" s="895"/>
      <c r="B203" s="913"/>
      <c r="C203" s="934"/>
      <c r="D203" s="935"/>
      <c r="E203" s="992" t="s">
        <v>10</v>
      </c>
      <c r="F203" s="994"/>
      <c r="G203" s="992" t="s">
        <v>11</v>
      </c>
      <c r="H203" s="994"/>
      <c r="I203" s="992" t="s">
        <v>12</v>
      </c>
      <c r="J203" s="994"/>
      <c r="K203" s="992" t="s">
        <v>13</v>
      </c>
      <c r="L203" s="994"/>
      <c r="M203" s="992" t="s">
        <v>14</v>
      </c>
      <c r="N203" s="994"/>
      <c r="O203" s="992" t="s">
        <v>15</v>
      </c>
      <c r="P203" s="994"/>
      <c r="Q203" s="992" t="s">
        <v>16</v>
      </c>
      <c r="R203" s="994"/>
      <c r="S203" s="992" t="s">
        <v>17</v>
      </c>
      <c r="T203" s="994"/>
      <c r="U203" s="992" t="s">
        <v>18</v>
      </c>
      <c r="V203" s="994"/>
      <c r="W203" s="992" t="s">
        <v>19</v>
      </c>
      <c r="X203" s="994"/>
      <c r="Y203" s="992" t="s">
        <v>20</v>
      </c>
      <c r="Z203" s="994"/>
      <c r="AA203" s="992" t="s">
        <v>21</v>
      </c>
      <c r="AB203" s="994"/>
      <c r="AC203" s="992" t="s">
        <v>22</v>
      </c>
      <c r="AD203" s="994"/>
      <c r="AE203" s="992" t="s">
        <v>23</v>
      </c>
      <c r="AF203" s="994"/>
      <c r="AG203" s="992" t="s">
        <v>24</v>
      </c>
      <c r="AH203" s="994"/>
      <c r="AI203" s="992" t="s">
        <v>25</v>
      </c>
      <c r="AJ203" s="994"/>
      <c r="AK203" s="992" t="s">
        <v>26</v>
      </c>
      <c r="AL203" s="994"/>
      <c r="AM203" s="992" t="s">
        <v>27</v>
      </c>
      <c r="AN203" s="994"/>
      <c r="AO203" s="996" t="s">
        <v>28</v>
      </c>
      <c r="AP203" s="995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</row>
    <row r="204" spans="1:98" ht="15" customHeight="1" x14ac:dyDescent="0.2">
      <c r="A204" s="912"/>
      <c r="B204" s="162" t="s">
        <v>32</v>
      </c>
      <c r="C204" s="16" t="s">
        <v>33</v>
      </c>
      <c r="D204" s="510" t="s">
        <v>34</v>
      </c>
      <c r="E204" s="15" t="s">
        <v>33</v>
      </c>
      <c r="F204" s="510" t="s">
        <v>34</v>
      </c>
      <c r="G204" s="15" t="s">
        <v>33</v>
      </c>
      <c r="H204" s="510" t="s">
        <v>34</v>
      </c>
      <c r="I204" s="15" t="s">
        <v>33</v>
      </c>
      <c r="J204" s="510" t="s">
        <v>34</v>
      </c>
      <c r="K204" s="15" t="s">
        <v>33</v>
      </c>
      <c r="L204" s="510" t="s">
        <v>34</v>
      </c>
      <c r="M204" s="15" t="s">
        <v>33</v>
      </c>
      <c r="N204" s="510" t="s">
        <v>34</v>
      </c>
      <c r="O204" s="15" t="s">
        <v>33</v>
      </c>
      <c r="P204" s="510" t="s">
        <v>34</v>
      </c>
      <c r="Q204" s="15" t="s">
        <v>33</v>
      </c>
      <c r="R204" s="510" t="s">
        <v>34</v>
      </c>
      <c r="S204" s="15" t="s">
        <v>33</v>
      </c>
      <c r="T204" s="510" t="s">
        <v>34</v>
      </c>
      <c r="U204" s="15" t="s">
        <v>33</v>
      </c>
      <c r="V204" s="510" t="s">
        <v>34</v>
      </c>
      <c r="W204" s="15" t="s">
        <v>33</v>
      </c>
      <c r="X204" s="510" t="s">
        <v>34</v>
      </c>
      <c r="Y204" s="15" t="s">
        <v>33</v>
      </c>
      <c r="Z204" s="510" t="s">
        <v>34</v>
      </c>
      <c r="AA204" s="15" t="s">
        <v>33</v>
      </c>
      <c r="AB204" s="510" t="s">
        <v>34</v>
      </c>
      <c r="AC204" s="15" t="s">
        <v>33</v>
      </c>
      <c r="AD204" s="510" t="s">
        <v>34</v>
      </c>
      <c r="AE204" s="15" t="s">
        <v>33</v>
      </c>
      <c r="AF204" s="510" t="s">
        <v>34</v>
      </c>
      <c r="AG204" s="15" t="s">
        <v>33</v>
      </c>
      <c r="AH204" s="510" t="s">
        <v>34</v>
      </c>
      <c r="AI204" s="15" t="s">
        <v>33</v>
      </c>
      <c r="AJ204" s="510" t="s">
        <v>34</v>
      </c>
      <c r="AK204" s="15" t="s">
        <v>33</v>
      </c>
      <c r="AL204" s="510" t="s">
        <v>34</v>
      </c>
      <c r="AM204" s="15" t="s">
        <v>33</v>
      </c>
      <c r="AN204" s="510" t="s">
        <v>34</v>
      </c>
      <c r="AO204" s="15" t="s">
        <v>33</v>
      </c>
      <c r="AP204" s="510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</row>
    <row r="205" spans="1:98" ht="18.75" customHeight="1" x14ac:dyDescent="0.2">
      <c r="A205" s="169" t="s">
        <v>84</v>
      </c>
      <c r="B205" s="342">
        <f t="shared" ref="B205:B210" si="37">SUM(C205+D205)</f>
        <v>95</v>
      </c>
      <c r="C205" s="343">
        <f t="shared" ref="C205:D210" si="38">SUM(E205+G205+I205+K205+M205+O205+Q205+S205+U205+W205+Y205+AA205+AC205+AE205+AG205+AI205+AK205+AM205+AO205)</f>
        <v>44</v>
      </c>
      <c r="D205" s="334">
        <f t="shared" si="38"/>
        <v>51</v>
      </c>
      <c r="E205" s="37">
        <v>0</v>
      </c>
      <c r="F205" s="38">
        <v>0</v>
      </c>
      <c r="G205" s="37">
        <v>0</v>
      </c>
      <c r="H205" s="39">
        <v>0</v>
      </c>
      <c r="I205" s="37">
        <v>0</v>
      </c>
      <c r="J205" s="39">
        <v>1</v>
      </c>
      <c r="K205" s="37">
        <v>1</v>
      </c>
      <c r="L205" s="39">
        <v>2</v>
      </c>
      <c r="M205" s="37">
        <v>1</v>
      </c>
      <c r="N205" s="39">
        <v>1</v>
      </c>
      <c r="O205" s="37">
        <v>4</v>
      </c>
      <c r="P205" s="39">
        <v>4</v>
      </c>
      <c r="Q205" s="37">
        <v>2</v>
      </c>
      <c r="R205" s="39">
        <v>0</v>
      </c>
      <c r="S205" s="37">
        <v>0</v>
      </c>
      <c r="T205" s="39">
        <v>4</v>
      </c>
      <c r="U205" s="37">
        <v>1</v>
      </c>
      <c r="V205" s="39">
        <v>1</v>
      </c>
      <c r="W205" s="37">
        <v>3</v>
      </c>
      <c r="X205" s="39">
        <v>2</v>
      </c>
      <c r="Y205" s="40">
        <v>5</v>
      </c>
      <c r="Z205" s="39">
        <v>3</v>
      </c>
      <c r="AA205" s="40">
        <v>2</v>
      </c>
      <c r="AB205" s="39">
        <v>5</v>
      </c>
      <c r="AC205" s="40">
        <v>6</v>
      </c>
      <c r="AD205" s="39">
        <v>4</v>
      </c>
      <c r="AE205" s="40">
        <v>0</v>
      </c>
      <c r="AF205" s="39">
        <v>7</v>
      </c>
      <c r="AG205" s="40">
        <v>2</v>
      </c>
      <c r="AH205" s="39">
        <v>3</v>
      </c>
      <c r="AI205" s="40">
        <v>5</v>
      </c>
      <c r="AJ205" s="39">
        <v>1</v>
      </c>
      <c r="AK205" s="40">
        <v>3</v>
      </c>
      <c r="AL205" s="39">
        <v>2</v>
      </c>
      <c r="AM205" s="40">
        <v>3</v>
      </c>
      <c r="AN205" s="39">
        <v>6</v>
      </c>
      <c r="AO205" s="40">
        <v>6</v>
      </c>
      <c r="AP205" s="39">
        <v>5</v>
      </c>
      <c r="AQ205" s="354">
        <v>95</v>
      </c>
      <c r="AR205" s="355">
        <v>93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</row>
    <row r="206" spans="1:98" ht="18.75" customHeight="1" x14ac:dyDescent="0.2">
      <c r="A206" s="180" t="s">
        <v>85</v>
      </c>
      <c r="B206" s="324">
        <f t="shared" si="37"/>
        <v>0</v>
      </c>
      <c r="C206" s="325">
        <f t="shared" si="38"/>
        <v>0</v>
      </c>
      <c r="D206" s="326">
        <f t="shared" si="38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9">CA206&amp;CB206</f>
        <v/>
      </c>
      <c r="AT206" s="30"/>
      <c r="CA206" s="31" t="str">
        <f t="shared" ref="CA206:CA209" si="40">IF(CG206=1,"* El número de Beneficiarios NO DEBE ser mayor que el Total. ","")</f>
        <v/>
      </c>
      <c r="CB206" s="31" t="str">
        <f t="shared" ref="CB206:CB209" si="41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2">IF(B206&lt;AQ206,1,0)</f>
        <v>0</v>
      </c>
      <c r="CH206" s="32">
        <f t="shared" ref="CH206:CH209" si="43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</row>
    <row r="207" spans="1:98" ht="18.75" customHeight="1" x14ac:dyDescent="0.2">
      <c r="A207" s="180" t="s">
        <v>86</v>
      </c>
      <c r="B207" s="324">
        <f t="shared" si="37"/>
        <v>0</v>
      </c>
      <c r="C207" s="325">
        <f t="shared" si="38"/>
        <v>0</v>
      </c>
      <c r="D207" s="326">
        <f t="shared" si="38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9"/>
        <v/>
      </c>
      <c r="AT207" s="30"/>
      <c r="CA207" s="31" t="str">
        <f t="shared" si="40"/>
        <v/>
      </c>
      <c r="CB207" s="31" t="str">
        <f t="shared" si="41"/>
        <v/>
      </c>
      <c r="CC207" s="31"/>
      <c r="CD207" s="31"/>
      <c r="CE207" s="31"/>
      <c r="CF207" s="31"/>
      <c r="CG207" s="32">
        <f t="shared" si="42"/>
        <v>0</v>
      </c>
      <c r="CH207" s="32">
        <f t="shared" si="43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</row>
    <row r="208" spans="1:98" ht="18.75" customHeight="1" x14ac:dyDescent="0.2">
      <c r="A208" s="357" t="s">
        <v>87</v>
      </c>
      <c r="B208" s="324">
        <f t="shared" si="37"/>
        <v>0</v>
      </c>
      <c r="C208" s="325">
        <f t="shared" si="38"/>
        <v>0</v>
      </c>
      <c r="D208" s="346">
        <f t="shared" si="38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9"/>
        <v/>
      </c>
      <c r="AT208" s="30"/>
      <c r="CA208" s="31" t="str">
        <f t="shared" si="40"/>
        <v/>
      </c>
      <c r="CB208" s="31" t="str">
        <f t="shared" si="41"/>
        <v/>
      </c>
      <c r="CC208" s="31"/>
      <c r="CD208" s="31"/>
      <c r="CE208" s="31"/>
      <c r="CF208" s="31"/>
      <c r="CG208" s="32">
        <f t="shared" si="42"/>
        <v>0</v>
      </c>
      <c r="CH208" s="32">
        <f t="shared" si="43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</row>
    <row r="209" spans="1:98" ht="18.75" customHeight="1" x14ac:dyDescent="0.2">
      <c r="A209" s="357" t="s">
        <v>126</v>
      </c>
      <c r="B209" s="181">
        <f t="shared" si="37"/>
        <v>0</v>
      </c>
      <c r="C209" s="182">
        <f t="shared" si="38"/>
        <v>0</v>
      </c>
      <c r="D209" s="326">
        <f t="shared" si="38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9"/>
        <v/>
      </c>
      <c r="AT209" s="30"/>
      <c r="CA209" s="31" t="str">
        <f t="shared" si="40"/>
        <v/>
      </c>
      <c r="CB209" s="31" t="str">
        <f t="shared" si="41"/>
        <v/>
      </c>
      <c r="CC209" s="31"/>
      <c r="CD209" s="31"/>
      <c r="CE209" s="31"/>
      <c r="CF209" s="31"/>
      <c r="CG209" s="32">
        <f t="shared" si="42"/>
        <v>0</v>
      </c>
      <c r="CH209" s="32">
        <f t="shared" si="43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</row>
    <row r="210" spans="1:98" ht="18.75" customHeight="1" x14ac:dyDescent="0.2">
      <c r="A210" s="358" t="s">
        <v>198</v>
      </c>
      <c r="B210" s="359">
        <f t="shared" si="37"/>
        <v>0</v>
      </c>
      <c r="C210" s="349">
        <f t="shared" si="38"/>
        <v>0</v>
      </c>
      <c r="D210" s="360">
        <f t="shared" ref="D210" si="44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9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</row>
    <row r="211" spans="1:98" ht="18.75" customHeight="1" x14ac:dyDescent="0.2">
      <c r="A211" s="312" t="s">
        <v>5</v>
      </c>
      <c r="B211" s="363">
        <f>SUM(B205:B210)</f>
        <v>95</v>
      </c>
      <c r="C211" s="364">
        <f>SUM(C205:C210)</f>
        <v>44</v>
      </c>
      <c r="D211" s="365">
        <f>SUM(D205:D210)</f>
        <v>51</v>
      </c>
      <c r="E211" s="20">
        <f>SUM(E205:E210)</f>
        <v>0</v>
      </c>
      <c r="F211" s="366">
        <f>SUM(F205:F210)</f>
        <v>0</v>
      </c>
      <c r="G211" s="363">
        <f t="shared" ref="G211:AR211" si="45">SUM(G205:G210)</f>
        <v>0</v>
      </c>
      <c r="H211" s="367">
        <f t="shared" si="45"/>
        <v>0</v>
      </c>
      <c r="I211" s="363">
        <f t="shared" si="45"/>
        <v>0</v>
      </c>
      <c r="J211" s="367">
        <f t="shared" si="45"/>
        <v>1</v>
      </c>
      <c r="K211" s="363">
        <f t="shared" si="45"/>
        <v>1</v>
      </c>
      <c r="L211" s="367">
        <f t="shared" si="45"/>
        <v>2</v>
      </c>
      <c r="M211" s="363">
        <f t="shared" si="45"/>
        <v>1</v>
      </c>
      <c r="N211" s="367">
        <f t="shared" si="45"/>
        <v>1</v>
      </c>
      <c r="O211" s="363">
        <f t="shared" si="45"/>
        <v>4</v>
      </c>
      <c r="P211" s="367">
        <f t="shared" si="45"/>
        <v>4</v>
      </c>
      <c r="Q211" s="363">
        <f t="shared" si="45"/>
        <v>2</v>
      </c>
      <c r="R211" s="367">
        <f t="shared" si="45"/>
        <v>0</v>
      </c>
      <c r="S211" s="363">
        <f t="shared" si="45"/>
        <v>0</v>
      </c>
      <c r="T211" s="367">
        <f t="shared" si="45"/>
        <v>4</v>
      </c>
      <c r="U211" s="363">
        <f t="shared" si="45"/>
        <v>1</v>
      </c>
      <c r="V211" s="367">
        <f t="shared" si="45"/>
        <v>1</v>
      </c>
      <c r="W211" s="363">
        <f t="shared" si="45"/>
        <v>3</v>
      </c>
      <c r="X211" s="367">
        <f t="shared" si="45"/>
        <v>2</v>
      </c>
      <c r="Y211" s="363">
        <f t="shared" si="45"/>
        <v>5</v>
      </c>
      <c r="Z211" s="367">
        <f t="shared" si="45"/>
        <v>3</v>
      </c>
      <c r="AA211" s="363">
        <f t="shared" si="45"/>
        <v>2</v>
      </c>
      <c r="AB211" s="367">
        <f t="shared" si="45"/>
        <v>5</v>
      </c>
      <c r="AC211" s="363">
        <f t="shared" si="45"/>
        <v>6</v>
      </c>
      <c r="AD211" s="367">
        <f t="shared" si="45"/>
        <v>4</v>
      </c>
      <c r="AE211" s="363">
        <f t="shared" si="45"/>
        <v>0</v>
      </c>
      <c r="AF211" s="367">
        <f t="shared" si="45"/>
        <v>7</v>
      </c>
      <c r="AG211" s="363">
        <f t="shared" si="45"/>
        <v>2</v>
      </c>
      <c r="AH211" s="367">
        <f t="shared" si="45"/>
        <v>3</v>
      </c>
      <c r="AI211" s="363">
        <f t="shared" si="45"/>
        <v>5</v>
      </c>
      <c r="AJ211" s="367">
        <f t="shared" si="45"/>
        <v>1</v>
      </c>
      <c r="AK211" s="363">
        <f t="shared" si="45"/>
        <v>3</v>
      </c>
      <c r="AL211" s="367">
        <f t="shared" si="45"/>
        <v>2</v>
      </c>
      <c r="AM211" s="363">
        <f t="shared" si="45"/>
        <v>3</v>
      </c>
      <c r="AN211" s="367">
        <f t="shared" si="45"/>
        <v>6</v>
      </c>
      <c r="AO211" s="368">
        <f t="shared" si="45"/>
        <v>6</v>
      </c>
      <c r="AP211" s="367">
        <f t="shared" si="45"/>
        <v>5</v>
      </c>
      <c r="AQ211" s="365">
        <f t="shared" si="45"/>
        <v>95</v>
      </c>
      <c r="AR211" s="369">
        <f t="shared" si="45"/>
        <v>93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</row>
    <row r="212" spans="1:98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</row>
    <row r="213" spans="1:98" ht="15" customHeight="1" x14ac:dyDescent="0.2">
      <c r="A213" s="455" t="s">
        <v>79</v>
      </c>
      <c r="B213" s="499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</row>
    <row r="214" spans="1:98" ht="18" customHeight="1" x14ac:dyDescent="0.2">
      <c r="A214" s="169" t="s">
        <v>84</v>
      </c>
      <c r="B214" s="284">
        <v>275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</row>
    <row r="215" spans="1:98" ht="18" customHeight="1" x14ac:dyDescent="0.2">
      <c r="A215" s="180" t="s">
        <v>85</v>
      </c>
      <c r="B215" s="100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</row>
    <row r="216" spans="1:98" ht="18" customHeight="1" x14ac:dyDescent="0.2">
      <c r="A216" s="180" t="s">
        <v>86</v>
      </c>
      <c r="B216" s="100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</row>
    <row r="217" spans="1:98" ht="18" customHeight="1" x14ac:dyDescent="0.2">
      <c r="A217" s="357" t="s">
        <v>87</v>
      </c>
      <c r="B217" s="100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</row>
    <row r="218" spans="1:98" ht="18" customHeight="1" x14ac:dyDescent="0.2">
      <c r="A218" s="371" t="s">
        <v>198</v>
      </c>
      <c r="B218" s="318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</row>
    <row r="219" spans="1:98" ht="18" customHeight="1" x14ac:dyDescent="0.2">
      <c r="A219" s="523" t="s">
        <v>5</v>
      </c>
      <c r="B219" s="291">
        <f>SUM(B214:B218)</f>
        <v>275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</row>
    <row r="220" spans="1:98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</row>
    <row r="221" spans="1:98" ht="26.45" customHeight="1" x14ac:dyDescent="0.2">
      <c r="A221" s="455" t="s">
        <v>79</v>
      </c>
      <c r="B221" s="454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</row>
    <row r="222" spans="1:98" ht="18" customHeight="1" x14ac:dyDescent="0.2">
      <c r="A222" s="169" t="s">
        <v>84</v>
      </c>
      <c r="B222" s="216">
        <v>836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</row>
    <row r="223" spans="1:98" ht="18" customHeight="1" x14ac:dyDescent="0.2">
      <c r="A223" s="180" t="s">
        <v>85</v>
      </c>
      <c r="B223" s="100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</row>
    <row r="224" spans="1:98" ht="18" customHeight="1" x14ac:dyDescent="0.2">
      <c r="A224" s="180" t="s">
        <v>86</v>
      </c>
      <c r="B224" s="100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</row>
    <row r="225" spans="1:98" ht="18" customHeight="1" x14ac:dyDescent="0.2">
      <c r="A225" s="373" t="s">
        <v>87</v>
      </c>
      <c r="B225" s="91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</row>
    <row r="226" spans="1:98" ht="18" customHeight="1" x14ac:dyDescent="0.2">
      <c r="A226" s="523" t="s">
        <v>5</v>
      </c>
      <c r="B226" s="291">
        <f>SUM(B222:B225)</f>
        <v>836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</row>
    <row r="227" spans="1:98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</row>
    <row r="228" spans="1:98" ht="24" customHeight="1" x14ac:dyDescent="0.2">
      <c r="A228" s="455" t="s">
        <v>202</v>
      </c>
      <c r="B228" s="454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</row>
    <row r="229" spans="1:98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</row>
    <row r="230" spans="1:98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</row>
    <row r="231" spans="1:98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</row>
    <row r="232" spans="1:98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</row>
    <row r="233" spans="1:98" ht="19.5" customHeight="1" x14ac:dyDescent="0.2">
      <c r="A233" s="534" t="s">
        <v>92</v>
      </c>
      <c r="B233" s="454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</row>
    <row r="234" spans="1:98" x14ac:dyDescent="0.2">
      <c r="A234" s="228" t="s">
        <v>96</v>
      </c>
      <c r="B234" s="284">
        <v>498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</row>
    <row r="235" spans="1:98" x14ac:dyDescent="0.2">
      <c r="A235" s="229" t="s">
        <v>97</v>
      </c>
      <c r="B235" s="216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</row>
    <row r="236" spans="1:98" x14ac:dyDescent="0.2">
      <c r="A236" s="230" t="s">
        <v>98</v>
      </c>
      <c r="B236" s="100">
        <v>539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</row>
    <row r="237" spans="1:98" ht="15" customHeight="1" x14ac:dyDescent="0.2">
      <c r="A237" s="230" t="s">
        <v>99</v>
      </c>
      <c r="B237" s="100">
        <v>48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</row>
    <row r="238" spans="1:98" x14ac:dyDescent="0.2">
      <c r="A238" s="230" t="s">
        <v>100</v>
      </c>
      <c r="B238" s="100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</row>
    <row r="239" spans="1:98" x14ac:dyDescent="0.2">
      <c r="A239" s="230" t="s">
        <v>207</v>
      </c>
      <c r="B239" s="100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</row>
    <row r="240" spans="1:98" x14ac:dyDescent="0.2">
      <c r="A240" s="230" t="s">
        <v>208</v>
      </c>
      <c r="B240" s="100"/>
    </row>
    <row r="241" spans="1:2" x14ac:dyDescent="0.2">
      <c r="A241" s="230" t="s">
        <v>101</v>
      </c>
      <c r="B241" s="100"/>
    </row>
    <row r="242" spans="1:2" ht="15.75" customHeight="1" x14ac:dyDescent="0.2">
      <c r="A242" s="230" t="s">
        <v>102</v>
      </c>
      <c r="B242" s="100">
        <v>987</v>
      </c>
    </row>
    <row r="243" spans="1:2" ht="16.5" customHeight="1" x14ac:dyDescent="0.2">
      <c r="A243" s="231" t="s">
        <v>103</v>
      </c>
      <c r="B243" s="100"/>
    </row>
    <row r="244" spans="1:2" ht="16.5" customHeight="1" x14ac:dyDescent="0.2">
      <c r="A244" s="232" t="s">
        <v>104</v>
      </c>
      <c r="B244" s="100"/>
    </row>
    <row r="245" spans="1:2" x14ac:dyDescent="0.2">
      <c r="A245" s="233" t="s">
        <v>105</v>
      </c>
      <c r="B245" s="100"/>
    </row>
    <row r="246" spans="1:2" x14ac:dyDescent="0.2">
      <c r="A246" s="233" t="s">
        <v>106</v>
      </c>
      <c r="B246" s="100"/>
    </row>
    <row r="247" spans="1:2" ht="27" customHeight="1" x14ac:dyDescent="0.2">
      <c r="A247" s="232" t="s">
        <v>107</v>
      </c>
      <c r="B247" s="100"/>
    </row>
    <row r="248" spans="1:2" x14ac:dyDescent="0.2">
      <c r="A248" s="234" t="s">
        <v>108</v>
      </c>
      <c r="B248" s="100"/>
    </row>
    <row r="249" spans="1:2" x14ac:dyDescent="0.2">
      <c r="A249" s="235" t="s">
        <v>109</v>
      </c>
      <c r="B249" s="100"/>
    </row>
    <row r="250" spans="1:2" x14ac:dyDescent="0.2">
      <c r="A250" s="233" t="s">
        <v>110</v>
      </c>
      <c r="B250" s="100"/>
    </row>
    <row r="251" spans="1:2" ht="27" customHeight="1" x14ac:dyDescent="0.2">
      <c r="A251" s="232" t="s">
        <v>111</v>
      </c>
      <c r="B251" s="100"/>
    </row>
    <row r="252" spans="1:2" x14ac:dyDescent="0.2">
      <c r="A252" s="232" t="s">
        <v>112</v>
      </c>
      <c r="B252" s="100"/>
    </row>
    <row r="253" spans="1:2" x14ac:dyDescent="0.2">
      <c r="A253" s="233" t="s">
        <v>113</v>
      </c>
      <c r="B253" s="100"/>
    </row>
    <row r="254" spans="1:2" ht="15" customHeight="1" x14ac:dyDescent="0.2">
      <c r="A254" s="233" t="s">
        <v>114</v>
      </c>
      <c r="B254" s="100"/>
    </row>
    <row r="255" spans="1:2" ht="15" customHeight="1" x14ac:dyDescent="0.2">
      <c r="A255" s="233" t="s">
        <v>115</v>
      </c>
      <c r="B255" s="100"/>
    </row>
    <row r="256" spans="1:2" ht="15" customHeight="1" x14ac:dyDescent="0.2">
      <c r="A256" s="233" t="s">
        <v>116</v>
      </c>
      <c r="B256" s="100"/>
    </row>
    <row r="257" spans="1:78" ht="15" customHeight="1" x14ac:dyDescent="0.2">
      <c r="A257" s="236" t="s">
        <v>117</v>
      </c>
      <c r="B257" s="100"/>
    </row>
    <row r="258" spans="1:78" ht="15" customHeight="1" x14ac:dyDescent="0.2">
      <c r="A258" s="237" t="s">
        <v>118</v>
      </c>
      <c r="B258" s="100"/>
    </row>
    <row r="259" spans="1:78" ht="15" customHeight="1" x14ac:dyDescent="0.2">
      <c r="A259" s="237" t="s">
        <v>119</v>
      </c>
      <c r="B259" s="100"/>
    </row>
    <row r="260" spans="1:78" ht="15" customHeight="1" x14ac:dyDescent="0.2">
      <c r="A260" s="237" t="s">
        <v>120</v>
      </c>
      <c r="B260" s="100"/>
    </row>
    <row r="261" spans="1:78" ht="26.25" customHeight="1" x14ac:dyDescent="0.2">
      <c r="A261" s="238" t="s">
        <v>121</v>
      </c>
      <c r="B261" s="100"/>
    </row>
    <row r="262" spans="1:78" ht="15" customHeight="1" x14ac:dyDescent="0.2">
      <c r="A262" s="237" t="s">
        <v>122</v>
      </c>
      <c r="B262" s="100"/>
    </row>
    <row r="263" spans="1:78" ht="15" customHeight="1" x14ac:dyDescent="0.2">
      <c r="A263" s="377" t="s">
        <v>209</v>
      </c>
      <c r="B263" s="100"/>
    </row>
    <row r="264" spans="1:78" ht="15" customHeight="1" x14ac:dyDescent="0.2">
      <c r="A264" s="234" t="s">
        <v>210</v>
      </c>
      <c r="B264" s="100"/>
    </row>
    <row r="265" spans="1:78" ht="15" customHeight="1" x14ac:dyDescent="0.2">
      <c r="A265" s="234" t="s">
        <v>211</v>
      </c>
      <c r="B265" s="100"/>
    </row>
    <row r="266" spans="1:78" ht="15" customHeight="1" x14ac:dyDescent="0.2">
      <c r="A266" s="234" t="s">
        <v>212</v>
      </c>
      <c r="B266" s="100"/>
    </row>
    <row r="267" spans="1:78" ht="15" customHeight="1" x14ac:dyDescent="0.2">
      <c r="A267" s="234" t="s">
        <v>123</v>
      </c>
      <c r="B267" s="100"/>
    </row>
    <row r="268" spans="1:78" ht="15" customHeight="1" x14ac:dyDescent="0.2">
      <c r="A268" s="239" t="s">
        <v>124</v>
      </c>
      <c r="B268" s="318"/>
    </row>
    <row r="269" spans="1:78" ht="17.25" customHeight="1" x14ac:dyDescent="0.2">
      <c r="A269" s="312" t="s">
        <v>5</v>
      </c>
      <c r="B269" s="259">
        <f>SUM(B234:B268)</f>
        <v>2072</v>
      </c>
    </row>
    <row r="270" spans="1:78" ht="30.75" customHeight="1" x14ac:dyDescent="0.2">
      <c r="A270" s="220" t="s">
        <v>213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</row>
    <row r="271" spans="1:78" ht="21.75" customHeight="1" x14ac:dyDescent="0.2">
      <c r="A271" s="961" t="s">
        <v>214</v>
      </c>
      <c r="B271" s="1024" t="s">
        <v>5</v>
      </c>
      <c r="C271" s="1025"/>
      <c r="D271" s="1026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</row>
    <row r="272" spans="1:78" ht="23.25" customHeight="1" x14ac:dyDescent="0.2">
      <c r="A272" s="862"/>
      <c r="B272" s="380" t="s">
        <v>32</v>
      </c>
      <c r="C272" s="116" t="s">
        <v>33</v>
      </c>
      <c r="D272" s="535" t="s">
        <v>34</v>
      </c>
      <c r="E272" s="381" t="s">
        <v>33</v>
      </c>
      <c r="F272" s="536" t="s">
        <v>34</v>
      </c>
      <c r="G272" s="381" t="s">
        <v>33</v>
      </c>
      <c r="H272" s="536" t="s">
        <v>34</v>
      </c>
      <c r="I272" s="381" t="s">
        <v>33</v>
      </c>
      <c r="J272" s="536" t="s">
        <v>34</v>
      </c>
      <c r="K272" s="381" t="s">
        <v>33</v>
      </c>
      <c r="L272" s="536" t="s">
        <v>34</v>
      </c>
      <c r="M272" s="381" t="s">
        <v>33</v>
      </c>
      <c r="N272" s="536" t="s">
        <v>34</v>
      </c>
      <c r="O272" s="381" t="s">
        <v>33</v>
      </c>
      <c r="P272" s="536" t="s">
        <v>34</v>
      </c>
      <c r="Q272" s="381" t="s">
        <v>33</v>
      </c>
      <c r="R272" s="536" t="s">
        <v>34</v>
      </c>
      <c r="S272" s="381" t="s">
        <v>33</v>
      </c>
      <c r="T272" s="536" t="s">
        <v>34</v>
      </c>
      <c r="U272" s="381" t="s">
        <v>33</v>
      </c>
      <c r="V272" s="536" t="s">
        <v>34</v>
      </c>
      <c r="W272" s="381" t="s">
        <v>33</v>
      </c>
      <c r="X272" s="536" t="s">
        <v>34</v>
      </c>
      <c r="Y272" s="381" t="s">
        <v>33</v>
      </c>
      <c r="Z272" s="536" t="s">
        <v>34</v>
      </c>
      <c r="AA272" s="381" t="s">
        <v>33</v>
      </c>
      <c r="AB272" s="536" t="s">
        <v>34</v>
      </c>
      <c r="AC272" s="381" t="s">
        <v>33</v>
      </c>
      <c r="AD272" s="536" t="s">
        <v>34</v>
      </c>
      <c r="AE272" s="381" t="s">
        <v>33</v>
      </c>
      <c r="AF272" s="536" t="s">
        <v>34</v>
      </c>
      <c r="AG272" s="381" t="s">
        <v>33</v>
      </c>
      <c r="AH272" s="536" t="s">
        <v>34</v>
      </c>
      <c r="AI272" s="381" t="s">
        <v>33</v>
      </c>
      <c r="AJ272" s="536" t="s">
        <v>34</v>
      </c>
      <c r="AK272" s="381" t="s">
        <v>33</v>
      </c>
      <c r="AL272" s="536" t="s">
        <v>34</v>
      </c>
      <c r="AM272" s="381" t="s">
        <v>33</v>
      </c>
      <c r="AN272" s="536" t="s">
        <v>34</v>
      </c>
      <c r="AO272" s="381" t="s">
        <v>33</v>
      </c>
      <c r="AP272" s="536" t="s">
        <v>34</v>
      </c>
      <c r="BY272" s="2"/>
      <c r="BZ272" s="2"/>
    </row>
    <row r="273" spans="1:104" s="385" customFormat="1" ht="16.899999999999999" hidden="1" customHeight="1" x14ac:dyDescent="0.2">
      <c r="A273" s="500" t="s">
        <v>215</v>
      </c>
      <c r="B273" s="457"/>
      <c r="C273" s="381"/>
      <c r="D273" s="536"/>
      <c r="E273" s="381"/>
      <c r="F273" s="536"/>
      <c r="G273" s="381"/>
      <c r="H273" s="536"/>
      <c r="I273" s="381"/>
      <c r="J273" s="536"/>
      <c r="K273" s="381"/>
      <c r="L273" s="536"/>
      <c r="M273" s="381"/>
      <c r="N273" s="536"/>
      <c r="O273" s="381"/>
      <c r="P273" s="536"/>
      <c r="Q273" s="381"/>
      <c r="R273" s="536"/>
      <c r="S273" s="381"/>
      <c r="T273" s="536"/>
      <c r="U273" s="381"/>
      <c r="V273" s="536"/>
      <c r="W273" s="381"/>
      <c r="X273" s="536"/>
      <c r="Y273" s="381"/>
      <c r="Z273" s="536"/>
      <c r="AA273" s="381"/>
      <c r="AB273" s="536"/>
      <c r="AC273" s="381"/>
      <c r="AD273" s="536"/>
      <c r="AE273" s="381"/>
      <c r="AF273" s="536"/>
      <c r="AG273" s="381"/>
      <c r="AH273" s="536"/>
      <c r="AI273" s="381"/>
      <c r="AJ273" s="536"/>
      <c r="AK273" s="381"/>
      <c r="AL273" s="536"/>
      <c r="AM273" s="381"/>
      <c r="AN273" s="536"/>
      <c r="AO273" s="381"/>
      <c r="AP273" s="536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501" t="s">
        <v>216</v>
      </c>
      <c r="B274" s="388">
        <f>SUM(C274:D274)</f>
        <v>9</v>
      </c>
      <c r="C274" s="389">
        <f>+E274+G274+I274+K274+M274+O274+Q274+S274+U274+W274+Y274+AA274+AC274+AE274+AG274+AI274+AK274+AM274+AO274</f>
        <v>7</v>
      </c>
      <c r="D274" s="430">
        <f>+F274+H274+J274+L274+N274+P274+R274+T274+V274+X274+Z274+AB274+AD274+AF274+AH274+AJ274+AL274+AN274+AP274</f>
        <v>2</v>
      </c>
      <c r="E274" s="391">
        <v>0</v>
      </c>
      <c r="F274" s="392">
        <v>0</v>
      </c>
      <c r="G274" s="391">
        <v>0</v>
      </c>
      <c r="H274" s="392">
        <v>0</v>
      </c>
      <c r="I274" s="391">
        <v>0</v>
      </c>
      <c r="J274" s="392">
        <v>0</v>
      </c>
      <c r="K274" s="391">
        <v>0</v>
      </c>
      <c r="L274" s="392">
        <v>0</v>
      </c>
      <c r="M274" s="391">
        <v>0</v>
      </c>
      <c r="N274" s="392">
        <v>0</v>
      </c>
      <c r="O274" s="391">
        <v>0</v>
      </c>
      <c r="P274" s="392">
        <v>0</v>
      </c>
      <c r="Q274" s="391">
        <v>0</v>
      </c>
      <c r="R274" s="392">
        <v>0</v>
      </c>
      <c r="S274" s="391">
        <v>0</v>
      </c>
      <c r="T274" s="392">
        <v>0</v>
      </c>
      <c r="U274" s="391">
        <v>1</v>
      </c>
      <c r="V274" s="392">
        <v>0</v>
      </c>
      <c r="W274" s="391">
        <v>0</v>
      </c>
      <c r="X274" s="392">
        <v>0</v>
      </c>
      <c r="Y274" s="391">
        <v>0</v>
      </c>
      <c r="Z274" s="392">
        <v>0</v>
      </c>
      <c r="AA274" s="391">
        <v>0</v>
      </c>
      <c r="AB274" s="392">
        <v>0</v>
      </c>
      <c r="AC274" s="391">
        <v>0</v>
      </c>
      <c r="AD274" s="392">
        <v>0</v>
      </c>
      <c r="AE274" s="391">
        <v>0</v>
      </c>
      <c r="AF274" s="392">
        <v>0</v>
      </c>
      <c r="AG274" s="391">
        <v>0</v>
      </c>
      <c r="AH274" s="392">
        <v>0</v>
      </c>
      <c r="AI274" s="391">
        <v>3</v>
      </c>
      <c r="AJ274" s="392">
        <v>1</v>
      </c>
      <c r="AK274" s="391">
        <v>1</v>
      </c>
      <c r="AL274" s="392">
        <v>0</v>
      </c>
      <c r="AM274" s="391">
        <v>0</v>
      </c>
      <c r="AN274" s="392">
        <v>0</v>
      </c>
      <c r="AO274" s="391">
        <v>2</v>
      </c>
      <c r="AP274" s="393">
        <v>1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1021" t="s">
        <v>217</v>
      </c>
      <c r="B275" s="1022"/>
      <c r="C275" s="1022"/>
      <c r="D275" s="1022"/>
      <c r="E275" s="1022"/>
      <c r="F275" s="1022"/>
      <c r="G275" s="1022"/>
      <c r="H275" s="1022"/>
      <c r="I275" s="1022"/>
      <c r="J275" s="1022"/>
      <c r="K275" s="1022"/>
      <c r="L275" s="1022"/>
      <c r="M275" s="1022"/>
      <c r="N275" s="1022"/>
      <c r="O275" s="1022"/>
      <c r="P275" s="1022"/>
      <c r="Q275" s="1022"/>
      <c r="R275" s="1022"/>
      <c r="S275" s="1022"/>
      <c r="T275" s="1022"/>
      <c r="U275" s="1022"/>
      <c r="V275" s="1022"/>
      <c r="W275" s="1022"/>
      <c r="X275" s="1022"/>
      <c r="Y275" s="1022"/>
      <c r="Z275" s="1022"/>
      <c r="AA275" s="1022"/>
      <c r="AB275" s="1022"/>
      <c r="AC275" s="1022"/>
      <c r="AD275" s="1022"/>
      <c r="AE275" s="1022"/>
      <c r="AF275" s="1022"/>
      <c r="AG275" s="1022"/>
      <c r="AH275" s="1022"/>
      <c r="AI275" s="1022"/>
      <c r="AJ275" s="1022"/>
      <c r="AK275" s="1022"/>
      <c r="AL275" s="1022"/>
      <c r="AM275" s="1022"/>
      <c r="AN275" s="1022"/>
      <c r="AO275" s="1022"/>
      <c r="AP275" s="1023"/>
      <c r="BY275" s="2"/>
      <c r="BZ275" s="2"/>
    </row>
    <row r="276" spans="1:104" x14ac:dyDescent="0.2">
      <c r="A276" s="394" t="s">
        <v>218</v>
      </c>
      <c r="B276" s="395">
        <f t="shared" ref="B276:B289" si="46">SUM(C276:D276)</f>
        <v>1</v>
      </c>
      <c r="C276" s="396">
        <f t="shared" ref="C276:D289" si="47">+E276+G276+I276+K276+M276+O276+Q276+S276+U276+W276+Y276+AA276+AC276+AE276+AG276+AI276+AK276+AM276+AO276</f>
        <v>1</v>
      </c>
      <c r="D276" s="397">
        <f t="shared" si="47"/>
        <v>0</v>
      </c>
      <c r="E276" s="398">
        <v>0</v>
      </c>
      <c r="F276" s="399">
        <v>0</v>
      </c>
      <c r="G276" s="398">
        <v>0</v>
      </c>
      <c r="H276" s="399">
        <v>0</v>
      </c>
      <c r="I276" s="398">
        <v>0</v>
      </c>
      <c r="J276" s="399">
        <v>0</v>
      </c>
      <c r="K276" s="398">
        <v>0</v>
      </c>
      <c r="L276" s="399">
        <v>0</v>
      </c>
      <c r="M276" s="398">
        <v>0</v>
      </c>
      <c r="N276" s="399">
        <v>0</v>
      </c>
      <c r="O276" s="398">
        <v>0</v>
      </c>
      <c r="P276" s="399">
        <v>0</v>
      </c>
      <c r="Q276" s="398">
        <v>0</v>
      </c>
      <c r="R276" s="399">
        <v>0</v>
      </c>
      <c r="S276" s="398">
        <v>0</v>
      </c>
      <c r="T276" s="399">
        <v>0</v>
      </c>
      <c r="U276" s="398">
        <v>0</v>
      </c>
      <c r="V276" s="399">
        <v>0</v>
      </c>
      <c r="W276" s="398">
        <v>0</v>
      </c>
      <c r="X276" s="399">
        <v>0</v>
      </c>
      <c r="Y276" s="398">
        <v>0</v>
      </c>
      <c r="Z276" s="399">
        <v>0</v>
      </c>
      <c r="AA276" s="398">
        <v>0</v>
      </c>
      <c r="AB276" s="399">
        <v>0</v>
      </c>
      <c r="AC276" s="398">
        <v>0</v>
      </c>
      <c r="AD276" s="399">
        <v>0</v>
      </c>
      <c r="AE276" s="398">
        <v>0</v>
      </c>
      <c r="AF276" s="399">
        <v>0</v>
      </c>
      <c r="AG276" s="398">
        <v>0</v>
      </c>
      <c r="AH276" s="399">
        <v>0</v>
      </c>
      <c r="AI276" s="398">
        <v>0</v>
      </c>
      <c r="AJ276" s="399">
        <v>0</v>
      </c>
      <c r="AK276" s="398">
        <v>0</v>
      </c>
      <c r="AL276" s="399">
        <v>0</v>
      </c>
      <c r="AM276" s="398">
        <v>0</v>
      </c>
      <c r="AN276" s="399">
        <v>0</v>
      </c>
      <c r="AO276" s="398">
        <v>1</v>
      </c>
      <c r="AP276" s="400">
        <v>0</v>
      </c>
      <c r="BY276" s="2"/>
      <c r="BZ276" s="2"/>
    </row>
    <row r="277" spans="1:104" x14ac:dyDescent="0.2">
      <c r="A277" s="233" t="s">
        <v>219</v>
      </c>
      <c r="B277" s="401">
        <f t="shared" si="46"/>
        <v>0</v>
      </c>
      <c r="C277" s="402">
        <f>+E277+G277+I277+K277+M277+O277+Q277+S277+U277+W277+Y277+AA277+AC277+AE277+AG277+AI277+AK277+AM277+AO277</f>
        <v>0</v>
      </c>
      <c r="D277" s="403">
        <f t="shared" si="47"/>
        <v>0</v>
      </c>
      <c r="E277" s="404">
        <v>0</v>
      </c>
      <c r="F277" s="405">
        <v>0</v>
      </c>
      <c r="G277" s="404">
        <v>0</v>
      </c>
      <c r="H277" s="405">
        <v>0</v>
      </c>
      <c r="I277" s="404">
        <v>0</v>
      </c>
      <c r="J277" s="405">
        <v>0</v>
      </c>
      <c r="K277" s="404">
        <v>0</v>
      </c>
      <c r="L277" s="405">
        <v>0</v>
      </c>
      <c r="M277" s="404">
        <v>0</v>
      </c>
      <c r="N277" s="405">
        <v>0</v>
      </c>
      <c r="O277" s="404">
        <v>0</v>
      </c>
      <c r="P277" s="405">
        <v>0</v>
      </c>
      <c r="Q277" s="404">
        <v>0</v>
      </c>
      <c r="R277" s="405">
        <v>0</v>
      </c>
      <c r="S277" s="404">
        <v>0</v>
      </c>
      <c r="T277" s="405">
        <v>0</v>
      </c>
      <c r="U277" s="404">
        <v>0</v>
      </c>
      <c r="V277" s="405">
        <v>0</v>
      </c>
      <c r="W277" s="404">
        <v>0</v>
      </c>
      <c r="X277" s="405">
        <v>0</v>
      </c>
      <c r="Y277" s="404">
        <v>0</v>
      </c>
      <c r="Z277" s="405">
        <v>0</v>
      </c>
      <c r="AA277" s="404">
        <v>0</v>
      </c>
      <c r="AB277" s="405">
        <v>0</v>
      </c>
      <c r="AC277" s="404">
        <v>0</v>
      </c>
      <c r="AD277" s="405">
        <v>0</v>
      </c>
      <c r="AE277" s="404">
        <v>0</v>
      </c>
      <c r="AF277" s="405">
        <v>0</v>
      </c>
      <c r="AG277" s="404">
        <v>0</v>
      </c>
      <c r="AH277" s="405">
        <v>0</v>
      </c>
      <c r="AI277" s="404">
        <v>0</v>
      </c>
      <c r="AJ277" s="405">
        <v>0</v>
      </c>
      <c r="AK277" s="404">
        <v>0</v>
      </c>
      <c r="AL277" s="405">
        <v>0</v>
      </c>
      <c r="AM277" s="404">
        <v>0</v>
      </c>
      <c r="AN277" s="405">
        <v>0</v>
      </c>
      <c r="AO277" s="404">
        <v>0</v>
      </c>
      <c r="AP277" s="406">
        <v>0</v>
      </c>
      <c r="BY277" s="2"/>
      <c r="BZ277" s="2"/>
    </row>
    <row r="278" spans="1:104" x14ac:dyDescent="0.2">
      <c r="A278" s="233" t="s">
        <v>220</v>
      </c>
      <c r="B278" s="401">
        <f t="shared" si="46"/>
        <v>0</v>
      </c>
      <c r="C278" s="402">
        <f t="shared" si="47"/>
        <v>0</v>
      </c>
      <c r="D278" s="403">
        <f t="shared" si="47"/>
        <v>0</v>
      </c>
      <c r="E278" s="404">
        <v>0</v>
      </c>
      <c r="F278" s="405">
        <v>0</v>
      </c>
      <c r="G278" s="404">
        <v>0</v>
      </c>
      <c r="H278" s="405">
        <v>0</v>
      </c>
      <c r="I278" s="404">
        <v>0</v>
      </c>
      <c r="J278" s="405">
        <v>0</v>
      </c>
      <c r="K278" s="404">
        <v>0</v>
      </c>
      <c r="L278" s="405">
        <v>0</v>
      </c>
      <c r="M278" s="404">
        <v>0</v>
      </c>
      <c r="N278" s="405">
        <v>0</v>
      </c>
      <c r="O278" s="404">
        <v>0</v>
      </c>
      <c r="P278" s="405">
        <v>0</v>
      </c>
      <c r="Q278" s="404">
        <v>0</v>
      </c>
      <c r="R278" s="405">
        <v>0</v>
      </c>
      <c r="S278" s="404">
        <v>0</v>
      </c>
      <c r="T278" s="405">
        <v>0</v>
      </c>
      <c r="U278" s="404">
        <v>0</v>
      </c>
      <c r="V278" s="405">
        <v>0</v>
      </c>
      <c r="W278" s="404">
        <v>0</v>
      </c>
      <c r="X278" s="405">
        <v>0</v>
      </c>
      <c r="Y278" s="404">
        <v>0</v>
      </c>
      <c r="Z278" s="405">
        <v>0</v>
      </c>
      <c r="AA278" s="404">
        <v>0</v>
      </c>
      <c r="AB278" s="405">
        <v>0</v>
      </c>
      <c r="AC278" s="404">
        <v>0</v>
      </c>
      <c r="AD278" s="405">
        <v>0</v>
      </c>
      <c r="AE278" s="404">
        <v>0</v>
      </c>
      <c r="AF278" s="405">
        <v>0</v>
      </c>
      <c r="AG278" s="404">
        <v>0</v>
      </c>
      <c r="AH278" s="405">
        <v>0</v>
      </c>
      <c r="AI278" s="404">
        <v>0</v>
      </c>
      <c r="AJ278" s="405">
        <v>0</v>
      </c>
      <c r="AK278" s="404">
        <v>0</v>
      </c>
      <c r="AL278" s="405">
        <v>0</v>
      </c>
      <c r="AM278" s="404">
        <v>0</v>
      </c>
      <c r="AN278" s="405">
        <v>0</v>
      </c>
      <c r="AO278" s="404">
        <v>0</v>
      </c>
      <c r="AP278" s="406">
        <v>0</v>
      </c>
      <c r="BY278" s="2"/>
      <c r="BZ278" s="2"/>
    </row>
    <row r="279" spans="1:104" x14ac:dyDescent="0.2">
      <c r="A279" s="233" t="s">
        <v>221</v>
      </c>
      <c r="B279" s="401">
        <f t="shared" si="46"/>
        <v>1</v>
      </c>
      <c r="C279" s="402">
        <f t="shared" si="47"/>
        <v>1</v>
      </c>
      <c r="D279" s="403">
        <f t="shared" si="47"/>
        <v>0</v>
      </c>
      <c r="E279" s="404">
        <v>0</v>
      </c>
      <c r="F279" s="405">
        <v>0</v>
      </c>
      <c r="G279" s="404">
        <v>0</v>
      </c>
      <c r="H279" s="405">
        <v>0</v>
      </c>
      <c r="I279" s="404">
        <v>0</v>
      </c>
      <c r="J279" s="405">
        <v>0</v>
      </c>
      <c r="K279" s="404">
        <v>0</v>
      </c>
      <c r="L279" s="405">
        <v>0</v>
      </c>
      <c r="M279" s="404">
        <v>0</v>
      </c>
      <c r="N279" s="405">
        <v>0</v>
      </c>
      <c r="O279" s="404">
        <v>0</v>
      </c>
      <c r="P279" s="405">
        <v>0</v>
      </c>
      <c r="Q279" s="404">
        <v>0</v>
      </c>
      <c r="R279" s="405">
        <v>0</v>
      </c>
      <c r="S279" s="404">
        <v>0</v>
      </c>
      <c r="T279" s="405">
        <v>0</v>
      </c>
      <c r="U279" s="404">
        <v>0</v>
      </c>
      <c r="V279" s="405">
        <v>0</v>
      </c>
      <c r="W279" s="404">
        <v>0</v>
      </c>
      <c r="X279" s="405">
        <v>0</v>
      </c>
      <c r="Y279" s="404">
        <v>0</v>
      </c>
      <c r="Z279" s="405">
        <v>0</v>
      </c>
      <c r="AA279" s="404">
        <v>0</v>
      </c>
      <c r="AB279" s="405">
        <v>0</v>
      </c>
      <c r="AC279" s="404">
        <v>0</v>
      </c>
      <c r="AD279" s="405">
        <v>0</v>
      </c>
      <c r="AE279" s="404">
        <v>0</v>
      </c>
      <c r="AF279" s="405">
        <v>0</v>
      </c>
      <c r="AG279" s="404">
        <v>0</v>
      </c>
      <c r="AH279" s="405">
        <v>0</v>
      </c>
      <c r="AI279" s="404">
        <v>1</v>
      </c>
      <c r="AJ279" s="405">
        <v>0</v>
      </c>
      <c r="AK279" s="404">
        <v>0</v>
      </c>
      <c r="AL279" s="405">
        <v>0</v>
      </c>
      <c r="AM279" s="404">
        <v>0</v>
      </c>
      <c r="AN279" s="405">
        <v>0</v>
      </c>
      <c r="AO279" s="404">
        <v>0</v>
      </c>
      <c r="AP279" s="406">
        <v>0</v>
      </c>
      <c r="BY279" s="2"/>
      <c r="BZ279" s="2"/>
    </row>
    <row r="280" spans="1:104" x14ac:dyDescent="0.2">
      <c r="A280" s="233" t="s">
        <v>222</v>
      </c>
      <c r="B280" s="401">
        <f t="shared" si="46"/>
        <v>2</v>
      </c>
      <c r="C280" s="402">
        <f t="shared" si="47"/>
        <v>2</v>
      </c>
      <c r="D280" s="403">
        <f t="shared" si="47"/>
        <v>0</v>
      </c>
      <c r="E280" s="404">
        <v>0</v>
      </c>
      <c r="F280" s="405">
        <v>0</v>
      </c>
      <c r="G280" s="404">
        <v>0</v>
      </c>
      <c r="H280" s="405">
        <v>0</v>
      </c>
      <c r="I280" s="404">
        <v>0</v>
      </c>
      <c r="J280" s="405">
        <v>0</v>
      </c>
      <c r="K280" s="404">
        <v>0</v>
      </c>
      <c r="L280" s="405">
        <v>0</v>
      </c>
      <c r="M280" s="404">
        <v>0</v>
      </c>
      <c r="N280" s="405">
        <v>0</v>
      </c>
      <c r="O280" s="404">
        <v>0</v>
      </c>
      <c r="P280" s="405">
        <v>0</v>
      </c>
      <c r="Q280" s="404">
        <v>0</v>
      </c>
      <c r="R280" s="405">
        <v>0</v>
      </c>
      <c r="S280" s="404">
        <v>0</v>
      </c>
      <c r="T280" s="405">
        <v>0</v>
      </c>
      <c r="U280" s="404">
        <v>0</v>
      </c>
      <c r="V280" s="405">
        <v>0</v>
      </c>
      <c r="W280" s="404">
        <v>0</v>
      </c>
      <c r="X280" s="405">
        <v>0</v>
      </c>
      <c r="Y280" s="404">
        <v>0</v>
      </c>
      <c r="Z280" s="405">
        <v>0</v>
      </c>
      <c r="AA280" s="404">
        <v>0</v>
      </c>
      <c r="AB280" s="405">
        <v>0</v>
      </c>
      <c r="AC280" s="404">
        <v>0</v>
      </c>
      <c r="AD280" s="405">
        <v>0</v>
      </c>
      <c r="AE280" s="404">
        <v>0</v>
      </c>
      <c r="AF280" s="405">
        <v>0</v>
      </c>
      <c r="AG280" s="404">
        <v>0</v>
      </c>
      <c r="AH280" s="405">
        <v>0</v>
      </c>
      <c r="AI280" s="404">
        <v>2</v>
      </c>
      <c r="AJ280" s="405">
        <v>0</v>
      </c>
      <c r="AK280" s="404">
        <v>0</v>
      </c>
      <c r="AL280" s="405">
        <v>0</v>
      </c>
      <c r="AM280" s="404">
        <v>0</v>
      </c>
      <c r="AN280" s="405">
        <v>0</v>
      </c>
      <c r="AO280" s="404">
        <v>0</v>
      </c>
      <c r="AP280" s="406">
        <v>0</v>
      </c>
      <c r="BY280" s="2"/>
      <c r="BZ280" s="2"/>
    </row>
    <row r="281" spans="1:104" x14ac:dyDescent="0.2">
      <c r="A281" s="233" t="s">
        <v>223</v>
      </c>
      <c r="B281" s="401">
        <f t="shared" si="46"/>
        <v>1</v>
      </c>
      <c r="C281" s="402">
        <f t="shared" si="47"/>
        <v>1</v>
      </c>
      <c r="D281" s="403">
        <f t="shared" si="47"/>
        <v>0</v>
      </c>
      <c r="E281" s="404">
        <v>0</v>
      </c>
      <c r="F281" s="405">
        <v>0</v>
      </c>
      <c r="G281" s="404">
        <v>0</v>
      </c>
      <c r="H281" s="405">
        <v>0</v>
      </c>
      <c r="I281" s="404">
        <v>0</v>
      </c>
      <c r="J281" s="405">
        <v>0</v>
      </c>
      <c r="K281" s="404">
        <v>0</v>
      </c>
      <c r="L281" s="405">
        <v>0</v>
      </c>
      <c r="M281" s="404">
        <v>0</v>
      </c>
      <c r="N281" s="405">
        <v>0</v>
      </c>
      <c r="O281" s="404">
        <v>0</v>
      </c>
      <c r="P281" s="405">
        <v>0</v>
      </c>
      <c r="Q281" s="404">
        <v>0</v>
      </c>
      <c r="R281" s="405">
        <v>0</v>
      </c>
      <c r="S281" s="404">
        <v>0</v>
      </c>
      <c r="T281" s="405">
        <v>0</v>
      </c>
      <c r="U281" s="404">
        <v>0</v>
      </c>
      <c r="V281" s="405">
        <v>0</v>
      </c>
      <c r="W281" s="404">
        <v>0</v>
      </c>
      <c r="X281" s="405">
        <v>0</v>
      </c>
      <c r="Y281" s="404">
        <v>0</v>
      </c>
      <c r="Z281" s="405">
        <v>0</v>
      </c>
      <c r="AA281" s="404">
        <v>0</v>
      </c>
      <c r="AB281" s="405">
        <v>0</v>
      </c>
      <c r="AC281" s="404">
        <v>0</v>
      </c>
      <c r="AD281" s="405">
        <v>0</v>
      </c>
      <c r="AE281" s="404">
        <v>0</v>
      </c>
      <c r="AF281" s="405">
        <v>0</v>
      </c>
      <c r="AG281" s="404">
        <v>0</v>
      </c>
      <c r="AH281" s="405">
        <v>0</v>
      </c>
      <c r="AI281" s="404">
        <v>1</v>
      </c>
      <c r="AJ281" s="405">
        <v>0</v>
      </c>
      <c r="AK281" s="404">
        <v>0</v>
      </c>
      <c r="AL281" s="405">
        <v>0</v>
      </c>
      <c r="AM281" s="404">
        <v>0</v>
      </c>
      <c r="AN281" s="405">
        <v>0</v>
      </c>
      <c r="AO281" s="404">
        <v>0</v>
      </c>
      <c r="AP281" s="406">
        <v>0</v>
      </c>
      <c r="BY281" s="2"/>
      <c r="BZ281" s="2"/>
    </row>
    <row r="282" spans="1:104" x14ac:dyDescent="0.2">
      <c r="A282" s="233" t="s">
        <v>224</v>
      </c>
      <c r="B282" s="401">
        <f t="shared" si="46"/>
        <v>0</v>
      </c>
      <c r="C282" s="402">
        <f t="shared" si="47"/>
        <v>0</v>
      </c>
      <c r="D282" s="403">
        <f>+F282+H282+J282+L282+N282+P282+R282+T282+V282+X282+Z282+AB282+AD282+AF282+AH282+AJ282+AL282+AN282+AP282</f>
        <v>0</v>
      </c>
      <c r="E282" s="404">
        <v>0</v>
      </c>
      <c r="F282" s="405">
        <v>0</v>
      </c>
      <c r="G282" s="404">
        <v>0</v>
      </c>
      <c r="H282" s="405">
        <v>0</v>
      </c>
      <c r="I282" s="404">
        <v>0</v>
      </c>
      <c r="J282" s="405">
        <v>0</v>
      </c>
      <c r="K282" s="404">
        <v>0</v>
      </c>
      <c r="L282" s="405">
        <v>0</v>
      </c>
      <c r="M282" s="404">
        <v>0</v>
      </c>
      <c r="N282" s="405">
        <v>0</v>
      </c>
      <c r="O282" s="404">
        <v>0</v>
      </c>
      <c r="P282" s="405">
        <v>0</v>
      </c>
      <c r="Q282" s="404">
        <v>0</v>
      </c>
      <c r="R282" s="405">
        <v>0</v>
      </c>
      <c r="S282" s="404">
        <v>0</v>
      </c>
      <c r="T282" s="405">
        <v>0</v>
      </c>
      <c r="U282" s="404">
        <v>0</v>
      </c>
      <c r="V282" s="405">
        <v>0</v>
      </c>
      <c r="W282" s="404">
        <v>0</v>
      </c>
      <c r="X282" s="405">
        <v>0</v>
      </c>
      <c r="Y282" s="404">
        <v>0</v>
      </c>
      <c r="Z282" s="405">
        <v>0</v>
      </c>
      <c r="AA282" s="404">
        <v>0</v>
      </c>
      <c r="AB282" s="405">
        <v>0</v>
      </c>
      <c r="AC282" s="404">
        <v>0</v>
      </c>
      <c r="AD282" s="405">
        <v>0</v>
      </c>
      <c r="AE282" s="404">
        <v>0</v>
      </c>
      <c r="AF282" s="405">
        <v>0</v>
      </c>
      <c r="AG282" s="404">
        <v>0</v>
      </c>
      <c r="AH282" s="405">
        <v>0</v>
      </c>
      <c r="AI282" s="404">
        <v>0</v>
      </c>
      <c r="AJ282" s="405">
        <v>0</v>
      </c>
      <c r="AK282" s="404">
        <v>0</v>
      </c>
      <c r="AL282" s="405">
        <v>0</v>
      </c>
      <c r="AM282" s="404">
        <v>0</v>
      </c>
      <c r="AN282" s="405">
        <v>0</v>
      </c>
      <c r="AO282" s="404">
        <v>0</v>
      </c>
      <c r="AP282" s="406">
        <v>0</v>
      </c>
      <c r="BY282" s="2"/>
      <c r="BZ282" s="2"/>
    </row>
    <row r="283" spans="1:104" ht="23.25" customHeight="1" x14ac:dyDescent="0.2">
      <c r="A283" s="232" t="s">
        <v>225</v>
      </c>
      <c r="B283" s="401">
        <f t="shared" si="46"/>
        <v>0</v>
      </c>
      <c r="C283" s="402">
        <f t="shared" si="47"/>
        <v>0</v>
      </c>
      <c r="D283" s="403">
        <f t="shared" si="47"/>
        <v>0</v>
      </c>
      <c r="E283" s="404">
        <v>0</v>
      </c>
      <c r="F283" s="405">
        <v>0</v>
      </c>
      <c r="G283" s="404">
        <v>0</v>
      </c>
      <c r="H283" s="405">
        <v>0</v>
      </c>
      <c r="I283" s="404">
        <v>0</v>
      </c>
      <c r="J283" s="405">
        <v>0</v>
      </c>
      <c r="K283" s="404">
        <v>0</v>
      </c>
      <c r="L283" s="405">
        <v>0</v>
      </c>
      <c r="M283" s="404">
        <v>0</v>
      </c>
      <c r="N283" s="405">
        <v>0</v>
      </c>
      <c r="O283" s="404">
        <v>0</v>
      </c>
      <c r="P283" s="405">
        <v>0</v>
      </c>
      <c r="Q283" s="404">
        <v>0</v>
      </c>
      <c r="R283" s="405">
        <v>0</v>
      </c>
      <c r="S283" s="404">
        <v>0</v>
      </c>
      <c r="T283" s="405">
        <v>0</v>
      </c>
      <c r="U283" s="404">
        <v>0</v>
      </c>
      <c r="V283" s="405">
        <v>0</v>
      </c>
      <c r="W283" s="404">
        <v>0</v>
      </c>
      <c r="X283" s="405">
        <v>0</v>
      </c>
      <c r="Y283" s="404">
        <v>0</v>
      </c>
      <c r="Z283" s="405">
        <v>0</v>
      </c>
      <c r="AA283" s="404">
        <v>0</v>
      </c>
      <c r="AB283" s="405">
        <v>0</v>
      </c>
      <c r="AC283" s="404">
        <v>0</v>
      </c>
      <c r="AD283" s="405">
        <v>0</v>
      </c>
      <c r="AE283" s="404">
        <v>0</v>
      </c>
      <c r="AF283" s="405">
        <v>0</v>
      </c>
      <c r="AG283" s="404">
        <v>0</v>
      </c>
      <c r="AH283" s="405">
        <v>0</v>
      </c>
      <c r="AI283" s="404">
        <v>0</v>
      </c>
      <c r="AJ283" s="405">
        <v>0</v>
      </c>
      <c r="AK283" s="404">
        <v>0</v>
      </c>
      <c r="AL283" s="405">
        <v>0</v>
      </c>
      <c r="AM283" s="404">
        <v>0</v>
      </c>
      <c r="AN283" s="405">
        <v>0</v>
      </c>
      <c r="AO283" s="404">
        <v>0</v>
      </c>
      <c r="AP283" s="406">
        <v>0</v>
      </c>
      <c r="BY283" s="2"/>
      <c r="BZ283" s="2"/>
    </row>
    <row r="284" spans="1:104" ht="25.5" customHeight="1" x14ac:dyDescent="0.2">
      <c r="A284" s="407" t="s">
        <v>226</v>
      </c>
      <c r="B284" s="401">
        <f t="shared" si="46"/>
        <v>0</v>
      </c>
      <c r="C284" s="402">
        <f t="shared" si="47"/>
        <v>0</v>
      </c>
      <c r="D284" s="403">
        <f>+F284+H284+J284+L284+N284+P284+R284+T284+V284+X284+Z284+AB284+AD284+AF284+AH284+AJ284+AL284+AN284+AP284</f>
        <v>0</v>
      </c>
      <c r="E284" s="404">
        <v>0</v>
      </c>
      <c r="F284" s="405">
        <v>0</v>
      </c>
      <c r="G284" s="404">
        <v>0</v>
      </c>
      <c r="H284" s="405">
        <v>0</v>
      </c>
      <c r="I284" s="404">
        <v>0</v>
      </c>
      <c r="J284" s="405">
        <v>0</v>
      </c>
      <c r="K284" s="404">
        <v>0</v>
      </c>
      <c r="L284" s="405">
        <v>0</v>
      </c>
      <c r="M284" s="404">
        <v>0</v>
      </c>
      <c r="N284" s="405">
        <v>0</v>
      </c>
      <c r="O284" s="404">
        <v>0</v>
      </c>
      <c r="P284" s="405">
        <v>0</v>
      </c>
      <c r="Q284" s="404">
        <v>0</v>
      </c>
      <c r="R284" s="405">
        <v>0</v>
      </c>
      <c r="S284" s="404">
        <v>0</v>
      </c>
      <c r="T284" s="405">
        <v>0</v>
      </c>
      <c r="U284" s="404">
        <v>0</v>
      </c>
      <c r="V284" s="405">
        <v>0</v>
      </c>
      <c r="W284" s="404">
        <v>0</v>
      </c>
      <c r="X284" s="405">
        <v>0</v>
      </c>
      <c r="Y284" s="404">
        <v>0</v>
      </c>
      <c r="Z284" s="405">
        <v>0</v>
      </c>
      <c r="AA284" s="404">
        <v>0</v>
      </c>
      <c r="AB284" s="405">
        <v>0</v>
      </c>
      <c r="AC284" s="404">
        <v>0</v>
      </c>
      <c r="AD284" s="405">
        <v>0</v>
      </c>
      <c r="AE284" s="404">
        <v>0</v>
      </c>
      <c r="AF284" s="405">
        <v>0</v>
      </c>
      <c r="AG284" s="404">
        <v>0</v>
      </c>
      <c r="AH284" s="405">
        <v>0</v>
      </c>
      <c r="AI284" s="404">
        <v>0</v>
      </c>
      <c r="AJ284" s="405">
        <v>0</v>
      </c>
      <c r="AK284" s="404">
        <v>0</v>
      </c>
      <c r="AL284" s="405">
        <v>0</v>
      </c>
      <c r="AM284" s="404">
        <v>0</v>
      </c>
      <c r="AN284" s="405">
        <v>0</v>
      </c>
      <c r="AO284" s="404">
        <v>0</v>
      </c>
      <c r="AP284" s="406">
        <v>0</v>
      </c>
      <c r="BY284" s="2"/>
      <c r="BZ284" s="2"/>
    </row>
    <row r="285" spans="1:104" x14ac:dyDescent="0.2">
      <c r="A285" s="233" t="s">
        <v>227</v>
      </c>
      <c r="B285" s="401">
        <f t="shared" si="46"/>
        <v>0</v>
      </c>
      <c r="C285" s="402">
        <f t="shared" si="47"/>
        <v>0</v>
      </c>
      <c r="D285" s="403">
        <f t="shared" si="47"/>
        <v>0</v>
      </c>
      <c r="E285" s="404">
        <v>0</v>
      </c>
      <c r="F285" s="405">
        <v>0</v>
      </c>
      <c r="G285" s="404">
        <v>0</v>
      </c>
      <c r="H285" s="405">
        <v>0</v>
      </c>
      <c r="I285" s="404">
        <v>0</v>
      </c>
      <c r="J285" s="405">
        <v>0</v>
      </c>
      <c r="K285" s="404">
        <v>0</v>
      </c>
      <c r="L285" s="405">
        <v>0</v>
      </c>
      <c r="M285" s="404">
        <v>0</v>
      </c>
      <c r="N285" s="405">
        <v>0</v>
      </c>
      <c r="O285" s="404">
        <v>0</v>
      </c>
      <c r="P285" s="405">
        <v>0</v>
      </c>
      <c r="Q285" s="404">
        <v>0</v>
      </c>
      <c r="R285" s="405">
        <v>0</v>
      </c>
      <c r="S285" s="404">
        <v>0</v>
      </c>
      <c r="T285" s="405">
        <v>0</v>
      </c>
      <c r="U285" s="404">
        <v>0</v>
      </c>
      <c r="V285" s="405">
        <v>0</v>
      </c>
      <c r="W285" s="404">
        <v>0</v>
      </c>
      <c r="X285" s="405">
        <v>0</v>
      </c>
      <c r="Y285" s="404">
        <v>0</v>
      </c>
      <c r="Z285" s="405">
        <v>0</v>
      </c>
      <c r="AA285" s="404">
        <v>0</v>
      </c>
      <c r="AB285" s="405">
        <v>0</v>
      </c>
      <c r="AC285" s="404">
        <v>0</v>
      </c>
      <c r="AD285" s="405">
        <v>0</v>
      </c>
      <c r="AE285" s="404">
        <v>0</v>
      </c>
      <c r="AF285" s="405">
        <v>0</v>
      </c>
      <c r="AG285" s="404">
        <v>0</v>
      </c>
      <c r="AH285" s="405">
        <v>0</v>
      </c>
      <c r="AI285" s="404">
        <v>0</v>
      </c>
      <c r="AJ285" s="405">
        <v>0</v>
      </c>
      <c r="AK285" s="404">
        <v>0</v>
      </c>
      <c r="AL285" s="405">
        <v>0</v>
      </c>
      <c r="AM285" s="404">
        <v>0</v>
      </c>
      <c r="AN285" s="405">
        <v>0</v>
      </c>
      <c r="AO285" s="404">
        <v>0</v>
      </c>
      <c r="AP285" s="406">
        <v>0</v>
      </c>
      <c r="BY285" s="2"/>
      <c r="BZ285" s="2"/>
    </row>
    <row r="286" spans="1:104" x14ac:dyDescent="0.2">
      <c r="A286" s="233" t="s">
        <v>228</v>
      </c>
      <c r="B286" s="401">
        <f t="shared" si="46"/>
        <v>0</v>
      </c>
      <c r="C286" s="402">
        <f t="shared" si="47"/>
        <v>0</v>
      </c>
      <c r="D286" s="403">
        <f t="shared" si="47"/>
        <v>0</v>
      </c>
      <c r="E286" s="404">
        <v>0</v>
      </c>
      <c r="F286" s="405">
        <v>0</v>
      </c>
      <c r="G286" s="404">
        <v>0</v>
      </c>
      <c r="H286" s="405">
        <v>0</v>
      </c>
      <c r="I286" s="404">
        <v>0</v>
      </c>
      <c r="J286" s="405">
        <v>0</v>
      </c>
      <c r="K286" s="404">
        <v>0</v>
      </c>
      <c r="L286" s="405">
        <v>0</v>
      </c>
      <c r="M286" s="404">
        <v>0</v>
      </c>
      <c r="N286" s="405">
        <v>0</v>
      </c>
      <c r="O286" s="404">
        <v>0</v>
      </c>
      <c r="P286" s="405">
        <v>0</v>
      </c>
      <c r="Q286" s="404">
        <v>0</v>
      </c>
      <c r="R286" s="405">
        <v>0</v>
      </c>
      <c r="S286" s="404">
        <v>0</v>
      </c>
      <c r="T286" s="405">
        <v>0</v>
      </c>
      <c r="U286" s="404">
        <v>0</v>
      </c>
      <c r="V286" s="405">
        <v>0</v>
      </c>
      <c r="W286" s="404">
        <v>0</v>
      </c>
      <c r="X286" s="405">
        <v>0</v>
      </c>
      <c r="Y286" s="404">
        <v>0</v>
      </c>
      <c r="Z286" s="405">
        <v>0</v>
      </c>
      <c r="AA286" s="404">
        <v>0</v>
      </c>
      <c r="AB286" s="405">
        <v>0</v>
      </c>
      <c r="AC286" s="404">
        <v>0</v>
      </c>
      <c r="AD286" s="405">
        <v>0</v>
      </c>
      <c r="AE286" s="404">
        <v>0</v>
      </c>
      <c r="AF286" s="405">
        <v>0</v>
      </c>
      <c r="AG286" s="404">
        <v>0</v>
      </c>
      <c r="AH286" s="405">
        <v>0</v>
      </c>
      <c r="AI286" s="404">
        <v>0</v>
      </c>
      <c r="AJ286" s="405">
        <v>0</v>
      </c>
      <c r="AK286" s="404">
        <v>0</v>
      </c>
      <c r="AL286" s="405">
        <v>0</v>
      </c>
      <c r="AM286" s="404">
        <v>0</v>
      </c>
      <c r="AN286" s="405">
        <v>0</v>
      </c>
      <c r="AO286" s="404">
        <v>0</v>
      </c>
      <c r="AP286" s="406">
        <v>0</v>
      </c>
      <c r="BY286" s="2"/>
      <c r="BZ286" s="2"/>
    </row>
    <row r="287" spans="1:104" x14ac:dyDescent="0.2">
      <c r="A287" s="233" t="s">
        <v>229</v>
      </c>
      <c r="B287" s="401">
        <f t="shared" si="46"/>
        <v>0</v>
      </c>
      <c r="C287" s="402">
        <f t="shared" si="47"/>
        <v>0</v>
      </c>
      <c r="D287" s="403">
        <f t="shared" si="47"/>
        <v>0</v>
      </c>
      <c r="E287" s="404">
        <v>0</v>
      </c>
      <c r="F287" s="405">
        <v>0</v>
      </c>
      <c r="G287" s="404">
        <v>0</v>
      </c>
      <c r="H287" s="405">
        <v>0</v>
      </c>
      <c r="I287" s="404">
        <v>0</v>
      </c>
      <c r="J287" s="405">
        <v>0</v>
      </c>
      <c r="K287" s="404">
        <v>0</v>
      </c>
      <c r="L287" s="405">
        <v>0</v>
      </c>
      <c r="M287" s="404">
        <v>0</v>
      </c>
      <c r="N287" s="405">
        <v>0</v>
      </c>
      <c r="O287" s="404">
        <v>0</v>
      </c>
      <c r="P287" s="405">
        <v>0</v>
      </c>
      <c r="Q287" s="404">
        <v>0</v>
      </c>
      <c r="R287" s="405">
        <v>0</v>
      </c>
      <c r="S287" s="404">
        <v>0</v>
      </c>
      <c r="T287" s="405">
        <v>0</v>
      </c>
      <c r="U287" s="404">
        <v>0</v>
      </c>
      <c r="V287" s="405">
        <v>0</v>
      </c>
      <c r="W287" s="404">
        <v>0</v>
      </c>
      <c r="X287" s="405">
        <v>0</v>
      </c>
      <c r="Y287" s="404">
        <v>0</v>
      </c>
      <c r="Z287" s="405">
        <v>0</v>
      </c>
      <c r="AA287" s="404">
        <v>0</v>
      </c>
      <c r="AB287" s="405">
        <v>0</v>
      </c>
      <c r="AC287" s="404">
        <v>0</v>
      </c>
      <c r="AD287" s="405">
        <v>0</v>
      </c>
      <c r="AE287" s="404">
        <v>0</v>
      </c>
      <c r="AF287" s="405">
        <v>0</v>
      </c>
      <c r="AG287" s="404">
        <v>0</v>
      </c>
      <c r="AH287" s="405">
        <v>0</v>
      </c>
      <c r="AI287" s="404">
        <v>0</v>
      </c>
      <c r="AJ287" s="405">
        <v>0</v>
      </c>
      <c r="AK287" s="404">
        <v>0</v>
      </c>
      <c r="AL287" s="405">
        <v>0</v>
      </c>
      <c r="AM287" s="404">
        <v>0</v>
      </c>
      <c r="AN287" s="405">
        <v>0</v>
      </c>
      <c r="AO287" s="404">
        <v>0</v>
      </c>
      <c r="AP287" s="406">
        <v>0</v>
      </c>
      <c r="BY287" s="2"/>
      <c r="BZ287" s="2"/>
    </row>
    <row r="288" spans="1:104" x14ac:dyDescent="0.2">
      <c r="A288" s="233" t="s">
        <v>230</v>
      </c>
      <c r="B288" s="401">
        <f t="shared" si="46"/>
        <v>0</v>
      </c>
      <c r="C288" s="402">
        <f t="shared" si="47"/>
        <v>0</v>
      </c>
      <c r="D288" s="403">
        <f t="shared" si="47"/>
        <v>0</v>
      </c>
      <c r="E288" s="404">
        <v>0</v>
      </c>
      <c r="F288" s="405">
        <v>0</v>
      </c>
      <c r="G288" s="404">
        <v>0</v>
      </c>
      <c r="H288" s="405">
        <v>0</v>
      </c>
      <c r="I288" s="404">
        <v>0</v>
      </c>
      <c r="J288" s="405">
        <v>0</v>
      </c>
      <c r="K288" s="404">
        <v>0</v>
      </c>
      <c r="L288" s="405">
        <v>0</v>
      </c>
      <c r="M288" s="404">
        <v>0</v>
      </c>
      <c r="N288" s="405">
        <v>0</v>
      </c>
      <c r="O288" s="404">
        <v>0</v>
      </c>
      <c r="P288" s="405">
        <v>0</v>
      </c>
      <c r="Q288" s="404">
        <v>0</v>
      </c>
      <c r="R288" s="405">
        <v>0</v>
      </c>
      <c r="S288" s="404">
        <v>0</v>
      </c>
      <c r="T288" s="405">
        <v>0</v>
      </c>
      <c r="U288" s="404">
        <v>0</v>
      </c>
      <c r="V288" s="405">
        <v>0</v>
      </c>
      <c r="W288" s="404">
        <v>0</v>
      </c>
      <c r="X288" s="405">
        <v>0</v>
      </c>
      <c r="Y288" s="404">
        <v>0</v>
      </c>
      <c r="Z288" s="405">
        <v>0</v>
      </c>
      <c r="AA288" s="404">
        <v>0</v>
      </c>
      <c r="AB288" s="405">
        <v>0</v>
      </c>
      <c r="AC288" s="404">
        <v>0</v>
      </c>
      <c r="AD288" s="405">
        <v>0</v>
      </c>
      <c r="AE288" s="404">
        <v>0</v>
      </c>
      <c r="AF288" s="405">
        <v>0</v>
      </c>
      <c r="AG288" s="404">
        <v>0</v>
      </c>
      <c r="AH288" s="405">
        <v>0</v>
      </c>
      <c r="AI288" s="404">
        <v>0</v>
      </c>
      <c r="AJ288" s="405">
        <v>0</v>
      </c>
      <c r="AK288" s="404">
        <v>0</v>
      </c>
      <c r="AL288" s="405">
        <v>0</v>
      </c>
      <c r="AM288" s="404">
        <v>0</v>
      </c>
      <c r="AN288" s="405">
        <v>0</v>
      </c>
      <c r="AO288" s="404">
        <v>0</v>
      </c>
      <c r="AP288" s="406">
        <v>0</v>
      </c>
      <c r="BY288" s="2"/>
      <c r="BZ288" s="2"/>
    </row>
    <row r="289" spans="1:78" x14ac:dyDescent="0.2">
      <c r="A289" s="408" t="s">
        <v>231</v>
      </c>
      <c r="B289" s="409">
        <f t="shared" si="46"/>
        <v>0</v>
      </c>
      <c r="C289" s="410">
        <f t="shared" si="47"/>
        <v>0</v>
      </c>
      <c r="D289" s="411">
        <f t="shared" si="47"/>
        <v>0</v>
      </c>
      <c r="E289" s="412">
        <v>0</v>
      </c>
      <c r="F289" s="413">
        <v>0</v>
      </c>
      <c r="G289" s="412">
        <v>0</v>
      </c>
      <c r="H289" s="413">
        <v>0</v>
      </c>
      <c r="I289" s="412">
        <v>0</v>
      </c>
      <c r="J289" s="413">
        <v>0</v>
      </c>
      <c r="K289" s="412">
        <v>0</v>
      </c>
      <c r="L289" s="413">
        <v>0</v>
      </c>
      <c r="M289" s="412">
        <v>0</v>
      </c>
      <c r="N289" s="413">
        <v>0</v>
      </c>
      <c r="O289" s="412">
        <v>0</v>
      </c>
      <c r="P289" s="413">
        <v>0</v>
      </c>
      <c r="Q289" s="412">
        <v>0</v>
      </c>
      <c r="R289" s="413">
        <v>0</v>
      </c>
      <c r="S289" s="412">
        <v>0</v>
      </c>
      <c r="T289" s="413">
        <v>0</v>
      </c>
      <c r="U289" s="412">
        <v>0</v>
      </c>
      <c r="V289" s="413">
        <v>0</v>
      </c>
      <c r="W289" s="412">
        <v>0</v>
      </c>
      <c r="X289" s="413">
        <v>0</v>
      </c>
      <c r="Y289" s="412">
        <v>0</v>
      </c>
      <c r="Z289" s="413">
        <v>0</v>
      </c>
      <c r="AA289" s="412">
        <v>0</v>
      </c>
      <c r="AB289" s="413">
        <v>0</v>
      </c>
      <c r="AC289" s="412">
        <v>0</v>
      </c>
      <c r="AD289" s="413">
        <v>0</v>
      </c>
      <c r="AE289" s="412">
        <v>0</v>
      </c>
      <c r="AF289" s="413">
        <v>0</v>
      </c>
      <c r="AG289" s="412">
        <v>0</v>
      </c>
      <c r="AH289" s="413">
        <v>0</v>
      </c>
      <c r="AI289" s="412">
        <v>0</v>
      </c>
      <c r="AJ289" s="413">
        <v>0</v>
      </c>
      <c r="AK289" s="412">
        <v>0</v>
      </c>
      <c r="AL289" s="413">
        <v>0</v>
      </c>
      <c r="AM289" s="412">
        <v>0</v>
      </c>
      <c r="AN289" s="413">
        <v>0</v>
      </c>
      <c r="AO289" s="412">
        <v>0</v>
      </c>
      <c r="AP289" s="414">
        <v>0</v>
      </c>
      <c r="BY289" s="2"/>
      <c r="BZ289" s="2"/>
    </row>
    <row r="290" spans="1:78" ht="27.75" customHeight="1" x14ac:dyDescent="0.2">
      <c r="A290" s="220" t="s">
        <v>232</v>
      </c>
      <c r="B290" s="415"/>
    </row>
    <row r="291" spans="1:78" x14ac:dyDescent="0.2">
      <c r="A291" s="961" t="s">
        <v>50</v>
      </c>
      <c r="B291" s="1024" t="s">
        <v>5</v>
      </c>
      <c r="C291" s="1025"/>
      <c r="D291" s="1026"/>
      <c r="E291" s="940" t="s">
        <v>10</v>
      </c>
      <c r="F291" s="940"/>
      <c r="G291" s="940" t="s">
        <v>11</v>
      </c>
      <c r="H291" s="940"/>
      <c r="I291" s="945" t="s">
        <v>12</v>
      </c>
      <c r="J291" s="945"/>
      <c r="K291" s="945" t="s">
        <v>13</v>
      </c>
      <c r="L291" s="945"/>
      <c r="M291" s="945" t="s">
        <v>14</v>
      </c>
      <c r="N291" s="945"/>
      <c r="O291" s="940" t="s">
        <v>15</v>
      </c>
      <c r="P291" s="940"/>
      <c r="Q291" s="940" t="s">
        <v>16</v>
      </c>
      <c r="R291" s="940"/>
      <c r="S291" s="940" t="s">
        <v>17</v>
      </c>
      <c r="T291" s="940"/>
      <c r="U291" s="940" t="s">
        <v>18</v>
      </c>
      <c r="V291" s="940"/>
      <c r="W291" s="940" t="s">
        <v>19</v>
      </c>
      <c r="X291" s="940"/>
      <c r="Y291" s="940" t="s">
        <v>20</v>
      </c>
      <c r="Z291" s="940"/>
      <c r="AA291" s="940" t="s">
        <v>21</v>
      </c>
      <c r="AB291" s="940"/>
      <c r="AC291" s="940" t="s">
        <v>22</v>
      </c>
      <c r="AD291" s="940"/>
      <c r="AE291" s="940" t="s">
        <v>23</v>
      </c>
      <c r="AF291" s="940"/>
      <c r="AG291" s="940" t="s">
        <v>24</v>
      </c>
      <c r="AH291" s="940"/>
      <c r="AI291" s="940" t="s">
        <v>25</v>
      </c>
      <c r="AJ291" s="940"/>
      <c r="AK291" s="940" t="s">
        <v>26</v>
      </c>
      <c r="AL291" s="940"/>
      <c r="AM291" s="940" t="s">
        <v>27</v>
      </c>
      <c r="AN291" s="940"/>
      <c r="AO291" s="941" t="s">
        <v>28</v>
      </c>
      <c r="AP291" s="941"/>
    </row>
    <row r="292" spans="1:78" ht="21" customHeight="1" x14ac:dyDescent="0.2">
      <c r="A292" s="862"/>
      <c r="B292" s="380" t="s">
        <v>32</v>
      </c>
      <c r="C292" s="116" t="s">
        <v>33</v>
      </c>
      <c r="D292" s="535" t="s">
        <v>34</v>
      </c>
      <c r="E292" s="381" t="s">
        <v>33</v>
      </c>
      <c r="F292" s="536" t="s">
        <v>34</v>
      </c>
      <c r="G292" s="381" t="s">
        <v>33</v>
      </c>
      <c r="H292" s="536" t="s">
        <v>34</v>
      </c>
      <c r="I292" s="381" t="s">
        <v>33</v>
      </c>
      <c r="J292" s="536" t="s">
        <v>34</v>
      </c>
      <c r="K292" s="381" t="s">
        <v>33</v>
      </c>
      <c r="L292" s="536" t="s">
        <v>34</v>
      </c>
      <c r="M292" s="381" t="s">
        <v>33</v>
      </c>
      <c r="N292" s="536" t="s">
        <v>34</v>
      </c>
      <c r="O292" s="381" t="s">
        <v>33</v>
      </c>
      <c r="P292" s="536" t="s">
        <v>34</v>
      </c>
      <c r="Q292" s="381" t="s">
        <v>33</v>
      </c>
      <c r="R292" s="536" t="s">
        <v>34</v>
      </c>
      <c r="S292" s="381" t="s">
        <v>33</v>
      </c>
      <c r="T292" s="536" t="s">
        <v>34</v>
      </c>
      <c r="U292" s="381" t="s">
        <v>33</v>
      </c>
      <c r="V292" s="536" t="s">
        <v>34</v>
      </c>
      <c r="W292" s="381" t="s">
        <v>33</v>
      </c>
      <c r="X292" s="536" t="s">
        <v>34</v>
      </c>
      <c r="Y292" s="381" t="s">
        <v>33</v>
      </c>
      <c r="Z292" s="536" t="s">
        <v>34</v>
      </c>
      <c r="AA292" s="381" t="s">
        <v>33</v>
      </c>
      <c r="AB292" s="536" t="s">
        <v>34</v>
      </c>
      <c r="AC292" s="381" t="s">
        <v>33</v>
      </c>
      <c r="AD292" s="536" t="s">
        <v>34</v>
      </c>
      <c r="AE292" s="381" t="s">
        <v>33</v>
      </c>
      <c r="AF292" s="536" t="s">
        <v>34</v>
      </c>
      <c r="AG292" s="381" t="s">
        <v>33</v>
      </c>
      <c r="AH292" s="536" t="s">
        <v>34</v>
      </c>
      <c r="AI292" s="381" t="s">
        <v>33</v>
      </c>
      <c r="AJ292" s="536" t="s">
        <v>34</v>
      </c>
      <c r="AK292" s="381" t="s">
        <v>33</v>
      </c>
      <c r="AL292" s="536" t="s">
        <v>34</v>
      </c>
      <c r="AM292" s="381" t="s">
        <v>33</v>
      </c>
      <c r="AN292" s="536" t="s">
        <v>34</v>
      </c>
      <c r="AO292" s="381" t="s">
        <v>33</v>
      </c>
      <c r="AP292" s="536" t="s">
        <v>34</v>
      </c>
    </row>
    <row r="293" spans="1:78" ht="30" customHeight="1" x14ac:dyDescent="0.2">
      <c r="A293" s="501" t="s">
        <v>216</v>
      </c>
      <c r="B293" s="416">
        <f>SUM(C293:D293)</f>
        <v>9</v>
      </c>
      <c r="C293" s="417">
        <f>+E293+G293+I293+K293+M293+O293+Q293+S293+U293+W293+Y293+AA293+AC293+AE293+AG293+AI293+AK293+AM293+AO293</f>
        <v>7</v>
      </c>
      <c r="D293" s="431">
        <f>+F293+H293+J293+L293+N293+P293+R293+T293+V293+X293+Z293+AB293+AD293+AF293+AH293+AJ293+AL293+AN293+AP293</f>
        <v>2</v>
      </c>
      <c r="E293" s="23">
        <v>0</v>
      </c>
      <c r="F293" s="55">
        <v>0</v>
      </c>
      <c r="G293" s="23">
        <v>0</v>
      </c>
      <c r="H293" s="55">
        <v>0</v>
      </c>
      <c r="I293" s="23">
        <v>0</v>
      </c>
      <c r="J293" s="55">
        <v>0</v>
      </c>
      <c r="K293" s="23">
        <v>0</v>
      </c>
      <c r="L293" s="55">
        <v>0</v>
      </c>
      <c r="M293" s="23">
        <v>0</v>
      </c>
      <c r="N293" s="55">
        <v>0</v>
      </c>
      <c r="O293" s="23">
        <v>0</v>
      </c>
      <c r="P293" s="55">
        <v>0</v>
      </c>
      <c r="Q293" s="23">
        <v>0</v>
      </c>
      <c r="R293" s="55">
        <v>0</v>
      </c>
      <c r="S293" s="23">
        <v>0</v>
      </c>
      <c r="T293" s="55">
        <v>0</v>
      </c>
      <c r="U293" s="23">
        <v>1</v>
      </c>
      <c r="V293" s="55">
        <v>0</v>
      </c>
      <c r="W293" s="23">
        <v>0</v>
      </c>
      <c r="X293" s="55">
        <v>0</v>
      </c>
      <c r="Y293" s="23">
        <v>0</v>
      </c>
      <c r="Z293" s="55">
        <v>0</v>
      </c>
      <c r="AA293" s="23">
        <v>0</v>
      </c>
      <c r="AB293" s="55">
        <v>0</v>
      </c>
      <c r="AC293" s="23">
        <v>0</v>
      </c>
      <c r="AD293" s="55">
        <v>0</v>
      </c>
      <c r="AE293" s="190">
        <v>0</v>
      </c>
      <c r="AF293" s="55">
        <v>0</v>
      </c>
      <c r="AG293" s="190">
        <v>0</v>
      </c>
      <c r="AH293" s="55">
        <v>0</v>
      </c>
      <c r="AI293" s="190">
        <v>3</v>
      </c>
      <c r="AJ293" s="55">
        <v>1</v>
      </c>
      <c r="AK293" s="190">
        <v>1</v>
      </c>
      <c r="AL293" s="55">
        <v>0</v>
      </c>
      <c r="AM293" s="190">
        <v>0</v>
      </c>
      <c r="AN293" s="55">
        <v>0</v>
      </c>
      <c r="AO293" s="190">
        <v>2</v>
      </c>
      <c r="AP293" s="57">
        <v>1</v>
      </c>
    </row>
    <row r="294" spans="1:78" ht="19.5" customHeight="1" x14ac:dyDescent="0.2">
      <c r="A294" s="1021" t="s">
        <v>233</v>
      </c>
      <c r="B294" s="1022"/>
      <c r="C294" s="1022"/>
      <c r="D294" s="1022"/>
      <c r="E294" s="1022"/>
      <c r="F294" s="1022"/>
      <c r="G294" s="1022"/>
      <c r="H294" s="1022"/>
      <c r="I294" s="1022"/>
      <c r="J294" s="1022"/>
      <c r="K294" s="1022"/>
      <c r="L294" s="1022"/>
      <c r="M294" s="1022"/>
      <c r="N294" s="1022"/>
      <c r="O294" s="1022"/>
      <c r="P294" s="1022"/>
      <c r="Q294" s="1022"/>
      <c r="R294" s="1022"/>
      <c r="S294" s="1022"/>
      <c r="T294" s="1022"/>
      <c r="U294" s="1022"/>
      <c r="V294" s="1022"/>
      <c r="W294" s="1022"/>
      <c r="X294" s="1022"/>
      <c r="Y294" s="1022"/>
      <c r="Z294" s="1022"/>
      <c r="AA294" s="1022"/>
      <c r="AB294" s="1022"/>
      <c r="AC294" s="1022"/>
      <c r="AD294" s="1022"/>
      <c r="AE294" s="1022"/>
      <c r="AF294" s="1022"/>
      <c r="AG294" s="1022"/>
      <c r="AH294" s="1022"/>
      <c r="AI294" s="1022"/>
      <c r="AJ294" s="1022"/>
      <c r="AK294" s="1022"/>
      <c r="AL294" s="1022"/>
      <c r="AM294" s="1022"/>
      <c r="AN294" s="1022"/>
      <c r="AO294" s="1022"/>
      <c r="AP294" s="1023"/>
    </row>
    <row r="295" spans="1:78" ht="18.75" customHeight="1" x14ac:dyDescent="0.2">
      <c r="A295" s="237" t="s">
        <v>234</v>
      </c>
      <c r="B295" s="419">
        <f t="shared" ref="B295:B315" si="48">SUM(C295:D295)</f>
        <v>0</v>
      </c>
      <c r="C295" s="420">
        <f t="shared" ref="C295:D315" si="49">+E295+G295+I295+K295+M295+O295+Q295+S295+U295+W295+Y295+AA295+AC295+AE295+AG295+AI295+AK295+AM295+AO295</f>
        <v>0</v>
      </c>
      <c r="D295" s="322">
        <f t="shared" si="49"/>
        <v>0</v>
      </c>
      <c r="E295" s="256">
        <v>0</v>
      </c>
      <c r="F295" s="42">
        <v>0</v>
      </c>
      <c r="G295" s="256">
        <v>0</v>
      </c>
      <c r="H295" s="42">
        <v>0</v>
      </c>
      <c r="I295" s="256">
        <v>0</v>
      </c>
      <c r="J295" s="42">
        <v>0</v>
      </c>
      <c r="K295" s="256">
        <v>0</v>
      </c>
      <c r="L295" s="42">
        <v>0</v>
      </c>
      <c r="M295" s="256">
        <v>0</v>
      </c>
      <c r="N295" s="42">
        <v>0</v>
      </c>
      <c r="O295" s="256">
        <v>0</v>
      </c>
      <c r="P295" s="42">
        <v>0</v>
      </c>
      <c r="Q295" s="256">
        <v>0</v>
      </c>
      <c r="R295" s="42">
        <v>0</v>
      </c>
      <c r="S295" s="256">
        <v>0</v>
      </c>
      <c r="T295" s="42">
        <v>0</v>
      </c>
      <c r="U295" s="256">
        <v>0</v>
      </c>
      <c r="V295" s="42">
        <v>0</v>
      </c>
      <c r="W295" s="256">
        <v>0</v>
      </c>
      <c r="X295" s="42">
        <v>0</v>
      </c>
      <c r="Y295" s="256">
        <v>0</v>
      </c>
      <c r="Z295" s="42">
        <v>0</v>
      </c>
      <c r="AA295" s="256">
        <v>0</v>
      </c>
      <c r="AB295" s="42">
        <v>0</v>
      </c>
      <c r="AC295" s="256">
        <v>0</v>
      </c>
      <c r="AD295" s="42">
        <v>0</v>
      </c>
      <c r="AE295" s="256">
        <v>0</v>
      </c>
      <c r="AF295" s="42">
        <v>0</v>
      </c>
      <c r="AG295" s="256">
        <v>0</v>
      </c>
      <c r="AH295" s="42">
        <v>0</v>
      </c>
      <c r="AI295" s="256">
        <v>0</v>
      </c>
      <c r="AJ295" s="42">
        <v>0</v>
      </c>
      <c r="AK295" s="256">
        <v>0</v>
      </c>
      <c r="AL295" s="42">
        <v>0</v>
      </c>
      <c r="AM295" s="256">
        <v>0</v>
      </c>
      <c r="AN295" s="42">
        <v>0</v>
      </c>
      <c r="AO295" s="256">
        <v>0</v>
      </c>
      <c r="AP295" s="38">
        <v>0</v>
      </c>
    </row>
    <row r="296" spans="1:78" ht="18.75" customHeight="1" x14ac:dyDescent="0.2">
      <c r="A296" s="237" t="s">
        <v>61</v>
      </c>
      <c r="B296" s="421">
        <f t="shared" si="48"/>
        <v>0</v>
      </c>
      <c r="C296" s="324">
        <f t="shared" si="49"/>
        <v>0</v>
      </c>
      <c r="D296" s="326">
        <f t="shared" si="49"/>
        <v>0</v>
      </c>
      <c r="E296" s="51">
        <v>0</v>
      </c>
      <c r="F296" s="55">
        <v>0</v>
      </c>
      <c r="G296" s="51">
        <v>0</v>
      </c>
      <c r="H296" s="55">
        <v>0</v>
      </c>
      <c r="I296" s="51">
        <v>0</v>
      </c>
      <c r="J296" s="55">
        <v>0</v>
      </c>
      <c r="K296" s="51">
        <v>0</v>
      </c>
      <c r="L296" s="55">
        <v>0</v>
      </c>
      <c r="M296" s="51">
        <v>0</v>
      </c>
      <c r="N296" s="55">
        <v>0</v>
      </c>
      <c r="O296" s="51">
        <v>0</v>
      </c>
      <c r="P296" s="55">
        <v>0</v>
      </c>
      <c r="Q296" s="51">
        <v>0</v>
      </c>
      <c r="R296" s="55">
        <v>0</v>
      </c>
      <c r="S296" s="51">
        <v>0</v>
      </c>
      <c r="T296" s="55">
        <v>0</v>
      </c>
      <c r="U296" s="51">
        <v>0</v>
      </c>
      <c r="V296" s="55">
        <v>0</v>
      </c>
      <c r="W296" s="51">
        <v>0</v>
      </c>
      <c r="X296" s="55">
        <v>0</v>
      </c>
      <c r="Y296" s="51">
        <v>0</v>
      </c>
      <c r="Z296" s="55">
        <v>0</v>
      </c>
      <c r="AA296" s="51">
        <v>0</v>
      </c>
      <c r="AB296" s="55">
        <v>0</v>
      </c>
      <c r="AC296" s="51">
        <v>0</v>
      </c>
      <c r="AD296" s="55">
        <v>0</v>
      </c>
      <c r="AE296" s="51">
        <v>0</v>
      </c>
      <c r="AF296" s="55">
        <v>0</v>
      </c>
      <c r="AG296" s="51">
        <v>0</v>
      </c>
      <c r="AH296" s="55">
        <v>0</v>
      </c>
      <c r="AI296" s="51">
        <v>0</v>
      </c>
      <c r="AJ296" s="55">
        <v>0</v>
      </c>
      <c r="AK296" s="51">
        <v>0</v>
      </c>
      <c r="AL296" s="55">
        <v>0</v>
      </c>
      <c r="AM296" s="51">
        <v>0</v>
      </c>
      <c r="AN296" s="55">
        <v>0</v>
      </c>
      <c r="AO296" s="51">
        <v>0</v>
      </c>
      <c r="AP296" s="57">
        <v>0</v>
      </c>
    </row>
    <row r="297" spans="1:78" ht="18.75" customHeight="1" x14ac:dyDescent="0.2">
      <c r="A297" s="237" t="s">
        <v>235</v>
      </c>
      <c r="B297" s="421">
        <f t="shared" si="48"/>
        <v>0</v>
      </c>
      <c r="C297" s="324">
        <f t="shared" si="49"/>
        <v>0</v>
      </c>
      <c r="D297" s="326">
        <f t="shared" si="49"/>
        <v>0</v>
      </c>
      <c r="E297" s="51">
        <v>0</v>
      </c>
      <c r="F297" s="55">
        <v>0</v>
      </c>
      <c r="G297" s="51">
        <v>0</v>
      </c>
      <c r="H297" s="55">
        <v>0</v>
      </c>
      <c r="I297" s="51">
        <v>0</v>
      </c>
      <c r="J297" s="55">
        <v>0</v>
      </c>
      <c r="K297" s="51">
        <v>0</v>
      </c>
      <c r="L297" s="55">
        <v>0</v>
      </c>
      <c r="M297" s="51">
        <v>0</v>
      </c>
      <c r="N297" s="55">
        <v>0</v>
      </c>
      <c r="O297" s="51">
        <v>0</v>
      </c>
      <c r="P297" s="55">
        <v>0</v>
      </c>
      <c r="Q297" s="51">
        <v>0</v>
      </c>
      <c r="R297" s="55">
        <v>0</v>
      </c>
      <c r="S297" s="51">
        <v>0</v>
      </c>
      <c r="T297" s="55">
        <v>0</v>
      </c>
      <c r="U297" s="51">
        <v>0</v>
      </c>
      <c r="V297" s="55">
        <v>0</v>
      </c>
      <c r="W297" s="51">
        <v>0</v>
      </c>
      <c r="X297" s="55">
        <v>0</v>
      </c>
      <c r="Y297" s="51">
        <v>0</v>
      </c>
      <c r="Z297" s="55">
        <v>0</v>
      </c>
      <c r="AA297" s="51">
        <v>0</v>
      </c>
      <c r="AB297" s="55">
        <v>0</v>
      </c>
      <c r="AC297" s="51">
        <v>0</v>
      </c>
      <c r="AD297" s="55">
        <v>0</v>
      </c>
      <c r="AE297" s="51">
        <v>0</v>
      </c>
      <c r="AF297" s="55">
        <v>0</v>
      </c>
      <c r="AG297" s="51">
        <v>0</v>
      </c>
      <c r="AH297" s="55">
        <v>0</v>
      </c>
      <c r="AI297" s="51">
        <v>0</v>
      </c>
      <c r="AJ297" s="55">
        <v>0</v>
      </c>
      <c r="AK297" s="51">
        <v>0</v>
      </c>
      <c r="AL297" s="55">
        <v>0</v>
      </c>
      <c r="AM297" s="51">
        <v>0</v>
      </c>
      <c r="AN297" s="55">
        <v>0</v>
      </c>
      <c r="AO297" s="51">
        <v>0</v>
      </c>
      <c r="AP297" s="57">
        <v>0</v>
      </c>
    </row>
    <row r="298" spans="1:78" ht="23.25" customHeight="1" x14ac:dyDescent="0.2">
      <c r="A298" s="238" t="s">
        <v>236</v>
      </c>
      <c r="B298" s="421">
        <f t="shared" si="48"/>
        <v>0</v>
      </c>
      <c r="C298" s="324">
        <f t="shared" si="49"/>
        <v>0</v>
      </c>
      <c r="D298" s="326">
        <f t="shared" si="49"/>
        <v>0</v>
      </c>
      <c r="E298" s="51">
        <v>0</v>
      </c>
      <c r="F298" s="55">
        <v>0</v>
      </c>
      <c r="G298" s="51">
        <v>0</v>
      </c>
      <c r="H298" s="55">
        <v>0</v>
      </c>
      <c r="I298" s="51">
        <v>0</v>
      </c>
      <c r="J298" s="55">
        <v>0</v>
      </c>
      <c r="K298" s="51">
        <v>0</v>
      </c>
      <c r="L298" s="55">
        <v>0</v>
      </c>
      <c r="M298" s="51">
        <v>0</v>
      </c>
      <c r="N298" s="55">
        <v>0</v>
      </c>
      <c r="O298" s="51">
        <v>0</v>
      </c>
      <c r="P298" s="55">
        <v>0</v>
      </c>
      <c r="Q298" s="51">
        <v>0</v>
      </c>
      <c r="R298" s="55">
        <v>0</v>
      </c>
      <c r="S298" s="51">
        <v>0</v>
      </c>
      <c r="T298" s="55">
        <v>0</v>
      </c>
      <c r="U298" s="51">
        <v>0</v>
      </c>
      <c r="V298" s="55">
        <v>0</v>
      </c>
      <c r="W298" s="51">
        <v>0</v>
      </c>
      <c r="X298" s="55">
        <v>0</v>
      </c>
      <c r="Y298" s="51">
        <v>0</v>
      </c>
      <c r="Z298" s="55">
        <v>0</v>
      </c>
      <c r="AA298" s="51">
        <v>0</v>
      </c>
      <c r="AB298" s="55">
        <v>0</v>
      </c>
      <c r="AC298" s="51">
        <v>0</v>
      </c>
      <c r="AD298" s="55">
        <v>0</v>
      </c>
      <c r="AE298" s="51">
        <v>0</v>
      </c>
      <c r="AF298" s="55">
        <v>0</v>
      </c>
      <c r="AG298" s="51">
        <v>0</v>
      </c>
      <c r="AH298" s="55">
        <v>0</v>
      </c>
      <c r="AI298" s="51">
        <v>0</v>
      </c>
      <c r="AJ298" s="55">
        <v>0</v>
      </c>
      <c r="AK298" s="51">
        <v>0</v>
      </c>
      <c r="AL298" s="55">
        <v>0</v>
      </c>
      <c r="AM298" s="51">
        <v>0</v>
      </c>
      <c r="AN298" s="55">
        <v>0</v>
      </c>
      <c r="AO298" s="51">
        <v>0</v>
      </c>
      <c r="AP298" s="57">
        <v>0</v>
      </c>
    </row>
    <row r="299" spans="1:78" ht="26.25" customHeight="1" x14ac:dyDescent="0.2">
      <c r="A299" s="238" t="s">
        <v>237</v>
      </c>
      <c r="B299" s="421">
        <f t="shared" si="48"/>
        <v>1</v>
      </c>
      <c r="C299" s="324">
        <f t="shared" si="49"/>
        <v>0</v>
      </c>
      <c r="D299" s="326">
        <f t="shared" si="49"/>
        <v>1</v>
      </c>
      <c r="E299" s="51">
        <v>0</v>
      </c>
      <c r="F299" s="55">
        <v>0</v>
      </c>
      <c r="G299" s="51">
        <v>0</v>
      </c>
      <c r="H299" s="55">
        <v>0</v>
      </c>
      <c r="I299" s="51">
        <v>0</v>
      </c>
      <c r="J299" s="55">
        <v>0</v>
      </c>
      <c r="K299" s="51">
        <v>0</v>
      </c>
      <c r="L299" s="55">
        <v>0</v>
      </c>
      <c r="M299" s="51">
        <v>0</v>
      </c>
      <c r="N299" s="55">
        <v>0</v>
      </c>
      <c r="O299" s="51">
        <v>0</v>
      </c>
      <c r="P299" s="55">
        <v>0</v>
      </c>
      <c r="Q299" s="51">
        <v>0</v>
      </c>
      <c r="R299" s="55">
        <v>0</v>
      </c>
      <c r="S299" s="51">
        <v>0</v>
      </c>
      <c r="T299" s="55">
        <v>0</v>
      </c>
      <c r="U299" s="51">
        <v>0</v>
      </c>
      <c r="V299" s="55">
        <v>0</v>
      </c>
      <c r="W299" s="51">
        <v>0</v>
      </c>
      <c r="X299" s="55">
        <v>0</v>
      </c>
      <c r="Y299" s="51">
        <v>0</v>
      </c>
      <c r="Z299" s="55">
        <v>0</v>
      </c>
      <c r="AA299" s="51">
        <v>0</v>
      </c>
      <c r="AB299" s="55">
        <v>0</v>
      </c>
      <c r="AC299" s="51">
        <v>0</v>
      </c>
      <c r="AD299" s="55">
        <v>0</v>
      </c>
      <c r="AE299" s="51">
        <v>0</v>
      </c>
      <c r="AF299" s="55">
        <v>0</v>
      </c>
      <c r="AG299" s="51">
        <v>0</v>
      </c>
      <c r="AH299" s="55">
        <v>0</v>
      </c>
      <c r="AI299" s="51">
        <v>0</v>
      </c>
      <c r="AJ299" s="55">
        <v>1</v>
      </c>
      <c r="AK299" s="51">
        <v>0</v>
      </c>
      <c r="AL299" s="55">
        <v>0</v>
      </c>
      <c r="AM299" s="51">
        <v>0</v>
      </c>
      <c r="AN299" s="55">
        <v>0</v>
      </c>
      <c r="AO299" s="51">
        <v>0</v>
      </c>
      <c r="AP299" s="57">
        <v>0</v>
      </c>
    </row>
    <row r="300" spans="1:78" ht="18.75" customHeight="1" x14ac:dyDescent="0.2">
      <c r="A300" s="237" t="s">
        <v>238</v>
      </c>
      <c r="B300" s="421">
        <f t="shared" si="48"/>
        <v>0</v>
      </c>
      <c r="C300" s="324">
        <f t="shared" si="49"/>
        <v>0</v>
      </c>
      <c r="D300" s="326">
        <f t="shared" si="49"/>
        <v>0</v>
      </c>
      <c r="E300" s="51">
        <v>0</v>
      </c>
      <c r="F300" s="55">
        <v>0</v>
      </c>
      <c r="G300" s="51">
        <v>0</v>
      </c>
      <c r="H300" s="55">
        <v>0</v>
      </c>
      <c r="I300" s="51">
        <v>0</v>
      </c>
      <c r="J300" s="55">
        <v>0</v>
      </c>
      <c r="K300" s="51">
        <v>0</v>
      </c>
      <c r="L300" s="55">
        <v>0</v>
      </c>
      <c r="M300" s="51">
        <v>0</v>
      </c>
      <c r="N300" s="55">
        <v>0</v>
      </c>
      <c r="O300" s="51">
        <v>0</v>
      </c>
      <c r="P300" s="55">
        <v>0</v>
      </c>
      <c r="Q300" s="51">
        <v>0</v>
      </c>
      <c r="R300" s="55">
        <v>0</v>
      </c>
      <c r="S300" s="51">
        <v>0</v>
      </c>
      <c r="T300" s="55">
        <v>0</v>
      </c>
      <c r="U300" s="51">
        <v>0</v>
      </c>
      <c r="V300" s="55">
        <v>0</v>
      </c>
      <c r="W300" s="51">
        <v>0</v>
      </c>
      <c r="X300" s="55">
        <v>0</v>
      </c>
      <c r="Y300" s="51">
        <v>0</v>
      </c>
      <c r="Z300" s="55">
        <v>0</v>
      </c>
      <c r="AA300" s="51">
        <v>0</v>
      </c>
      <c r="AB300" s="55">
        <v>0</v>
      </c>
      <c r="AC300" s="51">
        <v>0</v>
      </c>
      <c r="AD300" s="55">
        <v>0</v>
      </c>
      <c r="AE300" s="51">
        <v>0</v>
      </c>
      <c r="AF300" s="55">
        <v>0</v>
      </c>
      <c r="AG300" s="51">
        <v>0</v>
      </c>
      <c r="AH300" s="55">
        <v>0</v>
      </c>
      <c r="AI300" s="51">
        <v>0</v>
      </c>
      <c r="AJ300" s="55">
        <v>0</v>
      </c>
      <c r="AK300" s="51">
        <v>0</v>
      </c>
      <c r="AL300" s="55">
        <v>0</v>
      </c>
      <c r="AM300" s="51">
        <v>0</v>
      </c>
      <c r="AN300" s="55">
        <v>0</v>
      </c>
      <c r="AO300" s="51">
        <v>0</v>
      </c>
      <c r="AP300" s="57">
        <v>0</v>
      </c>
    </row>
    <row r="301" spans="1:78" ht="18.75" customHeight="1" x14ac:dyDescent="0.2">
      <c r="A301" s="237" t="s">
        <v>239</v>
      </c>
      <c r="B301" s="421">
        <f t="shared" si="48"/>
        <v>0</v>
      </c>
      <c r="C301" s="324">
        <f t="shared" si="49"/>
        <v>0</v>
      </c>
      <c r="D301" s="326">
        <f t="shared" si="49"/>
        <v>0</v>
      </c>
      <c r="E301" s="51">
        <v>0</v>
      </c>
      <c r="F301" s="55">
        <v>0</v>
      </c>
      <c r="G301" s="51">
        <v>0</v>
      </c>
      <c r="H301" s="55">
        <v>0</v>
      </c>
      <c r="I301" s="51">
        <v>0</v>
      </c>
      <c r="J301" s="55">
        <v>0</v>
      </c>
      <c r="K301" s="51">
        <v>0</v>
      </c>
      <c r="L301" s="55">
        <v>0</v>
      </c>
      <c r="M301" s="51">
        <v>0</v>
      </c>
      <c r="N301" s="55">
        <v>0</v>
      </c>
      <c r="O301" s="51">
        <v>0</v>
      </c>
      <c r="P301" s="55">
        <v>0</v>
      </c>
      <c r="Q301" s="51">
        <v>0</v>
      </c>
      <c r="R301" s="55">
        <v>0</v>
      </c>
      <c r="S301" s="51">
        <v>0</v>
      </c>
      <c r="T301" s="55">
        <v>0</v>
      </c>
      <c r="U301" s="51">
        <v>0</v>
      </c>
      <c r="V301" s="55">
        <v>0</v>
      </c>
      <c r="W301" s="51">
        <v>0</v>
      </c>
      <c r="X301" s="55">
        <v>0</v>
      </c>
      <c r="Y301" s="51">
        <v>0</v>
      </c>
      <c r="Z301" s="55">
        <v>0</v>
      </c>
      <c r="AA301" s="51">
        <v>0</v>
      </c>
      <c r="AB301" s="55">
        <v>0</v>
      </c>
      <c r="AC301" s="51">
        <v>0</v>
      </c>
      <c r="AD301" s="55">
        <v>0</v>
      </c>
      <c r="AE301" s="51">
        <v>0</v>
      </c>
      <c r="AF301" s="55">
        <v>0</v>
      </c>
      <c r="AG301" s="51">
        <v>0</v>
      </c>
      <c r="AH301" s="55">
        <v>0</v>
      </c>
      <c r="AI301" s="51">
        <v>0</v>
      </c>
      <c r="AJ301" s="55">
        <v>0</v>
      </c>
      <c r="AK301" s="51">
        <v>0</v>
      </c>
      <c r="AL301" s="55">
        <v>0</v>
      </c>
      <c r="AM301" s="51">
        <v>0</v>
      </c>
      <c r="AN301" s="55">
        <v>0</v>
      </c>
      <c r="AO301" s="51">
        <v>0</v>
      </c>
      <c r="AP301" s="57">
        <v>0</v>
      </c>
    </row>
    <row r="302" spans="1:78" ht="18.75" customHeight="1" x14ac:dyDescent="0.2">
      <c r="A302" s="237" t="s">
        <v>240</v>
      </c>
      <c r="B302" s="421">
        <f t="shared" si="48"/>
        <v>0</v>
      </c>
      <c r="C302" s="324">
        <f t="shared" si="49"/>
        <v>0</v>
      </c>
      <c r="D302" s="326">
        <f t="shared" si="49"/>
        <v>0</v>
      </c>
      <c r="E302" s="51">
        <v>0</v>
      </c>
      <c r="F302" s="55">
        <v>0</v>
      </c>
      <c r="G302" s="51">
        <v>0</v>
      </c>
      <c r="H302" s="55">
        <v>0</v>
      </c>
      <c r="I302" s="51">
        <v>0</v>
      </c>
      <c r="J302" s="55">
        <v>0</v>
      </c>
      <c r="K302" s="51">
        <v>0</v>
      </c>
      <c r="L302" s="55">
        <v>0</v>
      </c>
      <c r="M302" s="51">
        <v>0</v>
      </c>
      <c r="N302" s="55">
        <v>0</v>
      </c>
      <c r="O302" s="51">
        <v>0</v>
      </c>
      <c r="P302" s="55">
        <v>0</v>
      </c>
      <c r="Q302" s="51">
        <v>0</v>
      </c>
      <c r="R302" s="55">
        <v>0</v>
      </c>
      <c r="S302" s="51">
        <v>0</v>
      </c>
      <c r="T302" s="55">
        <v>0</v>
      </c>
      <c r="U302" s="51">
        <v>0</v>
      </c>
      <c r="V302" s="55">
        <v>0</v>
      </c>
      <c r="W302" s="51">
        <v>0</v>
      </c>
      <c r="X302" s="55">
        <v>0</v>
      </c>
      <c r="Y302" s="51">
        <v>0</v>
      </c>
      <c r="Z302" s="55">
        <v>0</v>
      </c>
      <c r="AA302" s="51">
        <v>0</v>
      </c>
      <c r="AB302" s="55">
        <v>0</v>
      </c>
      <c r="AC302" s="51">
        <v>0</v>
      </c>
      <c r="AD302" s="55">
        <v>0</v>
      </c>
      <c r="AE302" s="51">
        <v>0</v>
      </c>
      <c r="AF302" s="55">
        <v>0</v>
      </c>
      <c r="AG302" s="51">
        <v>0</v>
      </c>
      <c r="AH302" s="55">
        <v>0</v>
      </c>
      <c r="AI302" s="51">
        <v>0</v>
      </c>
      <c r="AJ302" s="55">
        <v>0</v>
      </c>
      <c r="AK302" s="51">
        <v>0</v>
      </c>
      <c r="AL302" s="55">
        <v>0</v>
      </c>
      <c r="AM302" s="51">
        <v>0</v>
      </c>
      <c r="AN302" s="55">
        <v>0</v>
      </c>
      <c r="AO302" s="51">
        <v>0</v>
      </c>
      <c r="AP302" s="57">
        <v>0</v>
      </c>
    </row>
    <row r="303" spans="1:78" ht="18.75" customHeight="1" x14ac:dyDescent="0.2">
      <c r="A303" s="237" t="s">
        <v>241</v>
      </c>
      <c r="B303" s="421">
        <f t="shared" si="48"/>
        <v>0</v>
      </c>
      <c r="C303" s="324">
        <f t="shared" si="49"/>
        <v>0</v>
      </c>
      <c r="D303" s="326">
        <f t="shared" si="49"/>
        <v>0</v>
      </c>
      <c r="E303" s="51">
        <v>0</v>
      </c>
      <c r="F303" s="55">
        <v>0</v>
      </c>
      <c r="G303" s="51">
        <v>0</v>
      </c>
      <c r="H303" s="55">
        <v>0</v>
      </c>
      <c r="I303" s="51">
        <v>0</v>
      </c>
      <c r="J303" s="55">
        <v>0</v>
      </c>
      <c r="K303" s="51">
        <v>0</v>
      </c>
      <c r="L303" s="55">
        <v>0</v>
      </c>
      <c r="M303" s="51">
        <v>0</v>
      </c>
      <c r="N303" s="55">
        <v>0</v>
      </c>
      <c r="O303" s="51">
        <v>0</v>
      </c>
      <c r="P303" s="55">
        <v>0</v>
      </c>
      <c r="Q303" s="51">
        <v>0</v>
      </c>
      <c r="R303" s="55">
        <v>0</v>
      </c>
      <c r="S303" s="51">
        <v>0</v>
      </c>
      <c r="T303" s="55">
        <v>0</v>
      </c>
      <c r="U303" s="51">
        <v>0</v>
      </c>
      <c r="V303" s="55">
        <v>0</v>
      </c>
      <c r="W303" s="51">
        <v>0</v>
      </c>
      <c r="X303" s="55">
        <v>0</v>
      </c>
      <c r="Y303" s="51">
        <v>0</v>
      </c>
      <c r="Z303" s="55">
        <v>0</v>
      </c>
      <c r="AA303" s="51">
        <v>0</v>
      </c>
      <c r="AB303" s="55">
        <v>0</v>
      </c>
      <c r="AC303" s="51">
        <v>0</v>
      </c>
      <c r="AD303" s="55">
        <v>0</v>
      </c>
      <c r="AE303" s="51">
        <v>0</v>
      </c>
      <c r="AF303" s="55">
        <v>0</v>
      </c>
      <c r="AG303" s="51">
        <v>0</v>
      </c>
      <c r="AH303" s="55">
        <v>0</v>
      </c>
      <c r="AI303" s="51">
        <v>0</v>
      </c>
      <c r="AJ303" s="55">
        <v>0</v>
      </c>
      <c r="AK303" s="51">
        <v>0</v>
      </c>
      <c r="AL303" s="55">
        <v>0</v>
      </c>
      <c r="AM303" s="51">
        <v>0</v>
      </c>
      <c r="AN303" s="55">
        <v>0</v>
      </c>
      <c r="AO303" s="51">
        <v>0</v>
      </c>
      <c r="AP303" s="57">
        <v>0</v>
      </c>
    </row>
    <row r="304" spans="1:78" ht="18.75" customHeight="1" x14ac:dyDescent="0.2">
      <c r="A304" s="237" t="s">
        <v>242</v>
      </c>
      <c r="B304" s="421">
        <f t="shared" si="48"/>
        <v>0</v>
      </c>
      <c r="C304" s="324">
        <f t="shared" si="49"/>
        <v>0</v>
      </c>
      <c r="D304" s="326">
        <f t="shared" si="49"/>
        <v>0</v>
      </c>
      <c r="E304" s="51">
        <v>0</v>
      </c>
      <c r="F304" s="55">
        <v>0</v>
      </c>
      <c r="G304" s="51">
        <v>0</v>
      </c>
      <c r="H304" s="55">
        <v>0</v>
      </c>
      <c r="I304" s="51">
        <v>0</v>
      </c>
      <c r="J304" s="55">
        <v>0</v>
      </c>
      <c r="K304" s="51">
        <v>0</v>
      </c>
      <c r="L304" s="55">
        <v>0</v>
      </c>
      <c r="M304" s="51">
        <v>0</v>
      </c>
      <c r="N304" s="55">
        <v>0</v>
      </c>
      <c r="O304" s="51">
        <v>0</v>
      </c>
      <c r="P304" s="55">
        <v>0</v>
      </c>
      <c r="Q304" s="51">
        <v>0</v>
      </c>
      <c r="R304" s="55">
        <v>0</v>
      </c>
      <c r="S304" s="51">
        <v>0</v>
      </c>
      <c r="T304" s="55">
        <v>0</v>
      </c>
      <c r="U304" s="51">
        <v>0</v>
      </c>
      <c r="V304" s="55">
        <v>0</v>
      </c>
      <c r="W304" s="51">
        <v>0</v>
      </c>
      <c r="X304" s="55">
        <v>0</v>
      </c>
      <c r="Y304" s="51">
        <v>0</v>
      </c>
      <c r="Z304" s="55">
        <v>0</v>
      </c>
      <c r="AA304" s="51">
        <v>0</v>
      </c>
      <c r="AB304" s="55">
        <v>0</v>
      </c>
      <c r="AC304" s="51">
        <v>0</v>
      </c>
      <c r="AD304" s="55">
        <v>0</v>
      </c>
      <c r="AE304" s="51">
        <v>0</v>
      </c>
      <c r="AF304" s="55">
        <v>0</v>
      </c>
      <c r="AG304" s="51">
        <v>0</v>
      </c>
      <c r="AH304" s="55">
        <v>0</v>
      </c>
      <c r="AI304" s="51">
        <v>0</v>
      </c>
      <c r="AJ304" s="55">
        <v>0</v>
      </c>
      <c r="AK304" s="51">
        <v>0</v>
      </c>
      <c r="AL304" s="55">
        <v>0</v>
      </c>
      <c r="AM304" s="51">
        <v>0</v>
      </c>
      <c r="AN304" s="55">
        <v>0</v>
      </c>
      <c r="AO304" s="51">
        <v>0</v>
      </c>
      <c r="AP304" s="57">
        <v>0</v>
      </c>
    </row>
    <row r="305" spans="1:42" ht="18.75" customHeight="1" x14ac:dyDescent="0.2">
      <c r="A305" s="237" t="s">
        <v>243</v>
      </c>
      <c r="B305" s="421">
        <f t="shared" si="48"/>
        <v>0</v>
      </c>
      <c r="C305" s="324">
        <f t="shared" si="49"/>
        <v>0</v>
      </c>
      <c r="D305" s="326">
        <f>+F305+H305+J305+L305+N305+P305+R305+T305+V305+X305+Z305+AB305+AD305+AF305+AH305+AJ305+AL305+AN305+AP305</f>
        <v>0</v>
      </c>
      <c r="E305" s="51">
        <v>0</v>
      </c>
      <c r="F305" s="55">
        <v>0</v>
      </c>
      <c r="G305" s="51">
        <v>0</v>
      </c>
      <c r="H305" s="55">
        <v>0</v>
      </c>
      <c r="I305" s="51">
        <v>0</v>
      </c>
      <c r="J305" s="55">
        <v>0</v>
      </c>
      <c r="K305" s="51">
        <v>0</v>
      </c>
      <c r="L305" s="55">
        <v>0</v>
      </c>
      <c r="M305" s="51">
        <v>0</v>
      </c>
      <c r="N305" s="55">
        <v>0</v>
      </c>
      <c r="O305" s="51">
        <v>0</v>
      </c>
      <c r="P305" s="55">
        <v>0</v>
      </c>
      <c r="Q305" s="51">
        <v>0</v>
      </c>
      <c r="R305" s="55">
        <v>0</v>
      </c>
      <c r="S305" s="51">
        <v>0</v>
      </c>
      <c r="T305" s="55">
        <v>0</v>
      </c>
      <c r="U305" s="51">
        <v>0</v>
      </c>
      <c r="V305" s="55">
        <v>0</v>
      </c>
      <c r="W305" s="51">
        <v>0</v>
      </c>
      <c r="X305" s="55">
        <v>0</v>
      </c>
      <c r="Y305" s="51">
        <v>0</v>
      </c>
      <c r="Z305" s="55">
        <v>0</v>
      </c>
      <c r="AA305" s="51">
        <v>0</v>
      </c>
      <c r="AB305" s="55">
        <v>0</v>
      </c>
      <c r="AC305" s="51">
        <v>0</v>
      </c>
      <c r="AD305" s="55">
        <v>0</v>
      </c>
      <c r="AE305" s="51">
        <v>0</v>
      </c>
      <c r="AF305" s="55">
        <v>0</v>
      </c>
      <c r="AG305" s="51">
        <v>0</v>
      </c>
      <c r="AH305" s="55">
        <v>0</v>
      </c>
      <c r="AI305" s="51">
        <v>0</v>
      </c>
      <c r="AJ305" s="55">
        <v>0</v>
      </c>
      <c r="AK305" s="51">
        <v>0</v>
      </c>
      <c r="AL305" s="55">
        <v>0</v>
      </c>
      <c r="AM305" s="51">
        <v>0</v>
      </c>
      <c r="AN305" s="55">
        <v>0</v>
      </c>
      <c r="AO305" s="51">
        <v>0</v>
      </c>
      <c r="AP305" s="57">
        <v>0</v>
      </c>
    </row>
    <row r="306" spans="1:42" ht="18.75" customHeight="1" x14ac:dyDescent="0.2">
      <c r="A306" s="237" t="s">
        <v>244</v>
      </c>
      <c r="B306" s="421">
        <f t="shared" si="48"/>
        <v>0</v>
      </c>
      <c r="C306" s="324">
        <f t="shared" si="49"/>
        <v>0</v>
      </c>
      <c r="D306" s="326">
        <f t="shared" si="49"/>
        <v>0</v>
      </c>
      <c r="E306" s="51">
        <v>0</v>
      </c>
      <c r="F306" s="55">
        <v>0</v>
      </c>
      <c r="G306" s="51">
        <v>0</v>
      </c>
      <c r="H306" s="55">
        <v>0</v>
      </c>
      <c r="I306" s="51">
        <v>0</v>
      </c>
      <c r="J306" s="55">
        <v>0</v>
      </c>
      <c r="K306" s="51">
        <v>0</v>
      </c>
      <c r="L306" s="55">
        <v>0</v>
      </c>
      <c r="M306" s="51">
        <v>0</v>
      </c>
      <c r="N306" s="55">
        <v>0</v>
      </c>
      <c r="O306" s="51">
        <v>0</v>
      </c>
      <c r="P306" s="55">
        <v>0</v>
      </c>
      <c r="Q306" s="51">
        <v>0</v>
      </c>
      <c r="R306" s="55">
        <v>0</v>
      </c>
      <c r="S306" s="51">
        <v>0</v>
      </c>
      <c r="T306" s="55">
        <v>0</v>
      </c>
      <c r="U306" s="51">
        <v>0</v>
      </c>
      <c r="V306" s="55">
        <v>0</v>
      </c>
      <c r="W306" s="51">
        <v>0</v>
      </c>
      <c r="X306" s="55">
        <v>0</v>
      </c>
      <c r="Y306" s="51">
        <v>0</v>
      </c>
      <c r="Z306" s="55">
        <v>0</v>
      </c>
      <c r="AA306" s="51">
        <v>0</v>
      </c>
      <c r="AB306" s="55">
        <v>0</v>
      </c>
      <c r="AC306" s="51">
        <v>0</v>
      </c>
      <c r="AD306" s="55">
        <v>0</v>
      </c>
      <c r="AE306" s="51">
        <v>0</v>
      </c>
      <c r="AF306" s="55">
        <v>0</v>
      </c>
      <c r="AG306" s="51">
        <v>0</v>
      </c>
      <c r="AH306" s="55">
        <v>0</v>
      </c>
      <c r="AI306" s="51">
        <v>0</v>
      </c>
      <c r="AJ306" s="55">
        <v>0</v>
      </c>
      <c r="AK306" s="51">
        <v>0</v>
      </c>
      <c r="AL306" s="55">
        <v>0</v>
      </c>
      <c r="AM306" s="51">
        <v>0</v>
      </c>
      <c r="AN306" s="55">
        <v>0</v>
      </c>
      <c r="AO306" s="51">
        <v>0</v>
      </c>
      <c r="AP306" s="57">
        <v>0</v>
      </c>
    </row>
    <row r="307" spans="1:42" ht="18.75" customHeight="1" x14ac:dyDescent="0.2">
      <c r="A307" s="237" t="s">
        <v>245</v>
      </c>
      <c r="B307" s="421">
        <f t="shared" si="48"/>
        <v>0</v>
      </c>
      <c r="C307" s="324">
        <f t="shared" si="49"/>
        <v>0</v>
      </c>
      <c r="D307" s="326">
        <f t="shared" si="49"/>
        <v>0</v>
      </c>
      <c r="E307" s="51">
        <v>0</v>
      </c>
      <c r="F307" s="55">
        <v>0</v>
      </c>
      <c r="G307" s="51">
        <v>0</v>
      </c>
      <c r="H307" s="55">
        <v>0</v>
      </c>
      <c r="I307" s="51">
        <v>0</v>
      </c>
      <c r="J307" s="55">
        <v>0</v>
      </c>
      <c r="K307" s="51">
        <v>0</v>
      </c>
      <c r="L307" s="55">
        <v>0</v>
      </c>
      <c r="M307" s="51">
        <v>0</v>
      </c>
      <c r="N307" s="55">
        <v>0</v>
      </c>
      <c r="O307" s="51">
        <v>0</v>
      </c>
      <c r="P307" s="55">
        <v>0</v>
      </c>
      <c r="Q307" s="51">
        <v>0</v>
      </c>
      <c r="R307" s="55">
        <v>0</v>
      </c>
      <c r="S307" s="51">
        <v>0</v>
      </c>
      <c r="T307" s="55">
        <v>0</v>
      </c>
      <c r="U307" s="51">
        <v>0</v>
      </c>
      <c r="V307" s="55">
        <v>0</v>
      </c>
      <c r="W307" s="51">
        <v>0</v>
      </c>
      <c r="X307" s="55">
        <v>0</v>
      </c>
      <c r="Y307" s="51">
        <v>0</v>
      </c>
      <c r="Z307" s="55">
        <v>0</v>
      </c>
      <c r="AA307" s="51">
        <v>0</v>
      </c>
      <c r="AB307" s="55">
        <v>0</v>
      </c>
      <c r="AC307" s="51">
        <v>0</v>
      </c>
      <c r="AD307" s="55">
        <v>0</v>
      </c>
      <c r="AE307" s="51">
        <v>0</v>
      </c>
      <c r="AF307" s="55">
        <v>0</v>
      </c>
      <c r="AG307" s="51">
        <v>0</v>
      </c>
      <c r="AH307" s="55">
        <v>0</v>
      </c>
      <c r="AI307" s="51">
        <v>0</v>
      </c>
      <c r="AJ307" s="55">
        <v>0</v>
      </c>
      <c r="AK307" s="51">
        <v>0</v>
      </c>
      <c r="AL307" s="55">
        <v>0</v>
      </c>
      <c r="AM307" s="51">
        <v>0</v>
      </c>
      <c r="AN307" s="55">
        <v>0</v>
      </c>
      <c r="AO307" s="51">
        <v>0</v>
      </c>
      <c r="AP307" s="57">
        <v>0</v>
      </c>
    </row>
    <row r="308" spans="1:42" ht="18.75" customHeight="1" x14ac:dyDescent="0.2">
      <c r="A308" s="236" t="s">
        <v>66</v>
      </c>
      <c r="B308" s="419">
        <f t="shared" si="48"/>
        <v>0</v>
      </c>
      <c r="C308" s="320">
        <f t="shared" si="49"/>
        <v>0</v>
      </c>
      <c r="D308" s="322">
        <f t="shared" si="49"/>
        <v>0</v>
      </c>
      <c r="E308" s="37">
        <v>0</v>
      </c>
      <c r="F308" s="42">
        <v>0</v>
      </c>
      <c r="G308" s="37">
        <v>0</v>
      </c>
      <c r="H308" s="42">
        <v>0</v>
      </c>
      <c r="I308" s="37">
        <v>0</v>
      </c>
      <c r="J308" s="42">
        <v>0</v>
      </c>
      <c r="K308" s="37">
        <v>0</v>
      </c>
      <c r="L308" s="42">
        <v>0</v>
      </c>
      <c r="M308" s="37">
        <v>0</v>
      </c>
      <c r="N308" s="42">
        <v>0</v>
      </c>
      <c r="O308" s="37">
        <v>0</v>
      </c>
      <c r="P308" s="42">
        <v>0</v>
      </c>
      <c r="Q308" s="37">
        <v>0</v>
      </c>
      <c r="R308" s="42">
        <v>0</v>
      </c>
      <c r="S308" s="37">
        <v>0</v>
      </c>
      <c r="T308" s="42">
        <v>0</v>
      </c>
      <c r="U308" s="37">
        <v>0</v>
      </c>
      <c r="V308" s="42">
        <v>0</v>
      </c>
      <c r="W308" s="37">
        <v>0</v>
      </c>
      <c r="X308" s="42">
        <v>0</v>
      </c>
      <c r="Y308" s="37">
        <v>0</v>
      </c>
      <c r="Z308" s="42">
        <v>0</v>
      </c>
      <c r="AA308" s="37">
        <v>0</v>
      </c>
      <c r="AB308" s="42">
        <v>0</v>
      </c>
      <c r="AC308" s="37">
        <v>0</v>
      </c>
      <c r="AD308" s="42">
        <v>0</v>
      </c>
      <c r="AE308" s="37">
        <v>0</v>
      </c>
      <c r="AF308" s="42">
        <v>0</v>
      </c>
      <c r="AG308" s="37">
        <v>0</v>
      </c>
      <c r="AH308" s="42">
        <v>0</v>
      </c>
      <c r="AI308" s="37">
        <v>0</v>
      </c>
      <c r="AJ308" s="42">
        <v>0</v>
      </c>
      <c r="AK308" s="37">
        <v>0</v>
      </c>
      <c r="AL308" s="42">
        <v>0</v>
      </c>
      <c r="AM308" s="37">
        <v>0</v>
      </c>
      <c r="AN308" s="42">
        <v>0</v>
      </c>
      <c r="AO308" s="37">
        <v>0</v>
      </c>
      <c r="AP308" s="38">
        <v>0</v>
      </c>
    </row>
    <row r="309" spans="1:42" ht="18.75" customHeight="1" x14ac:dyDescent="0.2">
      <c r="A309" s="237" t="s">
        <v>67</v>
      </c>
      <c r="B309" s="421">
        <f t="shared" si="48"/>
        <v>2</v>
      </c>
      <c r="C309" s="324">
        <f t="shared" si="49"/>
        <v>2</v>
      </c>
      <c r="D309" s="326">
        <f t="shared" si="49"/>
        <v>0</v>
      </c>
      <c r="E309" s="51">
        <v>0</v>
      </c>
      <c r="F309" s="55">
        <v>0</v>
      </c>
      <c r="G309" s="51">
        <v>0</v>
      </c>
      <c r="H309" s="55">
        <v>0</v>
      </c>
      <c r="I309" s="51">
        <v>0</v>
      </c>
      <c r="J309" s="55">
        <v>0</v>
      </c>
      <c r="K309" s="51">
        <v>0</v>
      </c>
      <c r="L309" s="55">
        <v>0</v>
      </c>
      <c r="M309" s="51">
        <v>0</v>
      </c>
      <c r="N309" s="55">
        <v>0</v>
      </c>
      <c r="O309" s="51">
        <v>0</v>
      </c>
      <c r="P309" s="55">
        <v>0</v>
      </c>
      <c r="Q309" s="51">
        <v>0</v>
      </c>
      <c r="R309" s="55">
        <v>0</v>
      </c>
      <c r="S309" s="51">
        <v>0</v>
      </c>
      <c r="T309" s="55">
        <v>0</v>
      </c>
      <c r="U309" s="51">
        <v>0</v>
      </c>
      <c r="V309" s="55">
        <v>0</v>
      </c>
      <c r="W309" s="51">
        <v>0</v>
      </c>
      <c r="X309" s="55">
        <v>0</v>
      </c>
      <c r="Y309" s="51">
        <v>0</v>
      </c>
      <c r="Z309" s="55">
        <v>0</v>
      </c>
      <c r="AA309" s="51">
        <v>0</v>
      </c>
      <c r="AB309" s="55">
        <v>0</v>
      </c>
      <c r="AC309" s="51">
        <v>0</v>
      </c>
      <c r="AD309" s="55">
        <v>0</v>
      </c>
      <c r="AE309" s="51">
        <v>0</v>
      </c>
      <c r="AF309" s="55">
        <v>0</v>
      </c>
      <c r="AG309" s="51">
        <v>0</v>
      </c>
      <c r="AH309" s="55">
        <v>0</v>
      </c>
      <c r="AI309" s="51">
        <v>0</v>
      </c>
      <c r="AJ309" s="55">
        <v>0</v>
      </c>
      <c r="AK309" s="51">
        <v>1</v>
      </c>
      <c r="AL309" s="55">
        <v>0</v>
      </c>
      <c r="AM309" s="51">
        <v>0</v>
      </c>
      <c r="AN309" s="55">
        <v>0</v>
      </c>
      <c r="AO309" s="51">
        <v>1</v>
      </c>
      <c r="AP309" s="57">
        <v>0</v>
      </c>
    </row>
    <row r="310" spans="1:42" ht="18.75" customHeight="1" x14ac:dyDescent="0.2">
      <c r="A310" s="237" t="s">
        <v>246</v>
      </c>
      <c r="B310" s="421">
        <f t="shared" si="48"/>
        <v>0</v>
      </c>
      <c r="C310" s="324">
        <f t="shared" si="49"/>
        <v>0</v>
      </c>
      <c r="D310" s="326">
        <f t="shared" si="49"/>
        <v>0</v>
      </c>
      <c r="E310" s="51">
        <v>0</v>
      </c>
      <c r="F310" s="55">
        <v>0</v>
      </c>
      <c r="G310" s="51">
        <v>0</v>
      </c>
      <c r="H310" s="55">
        <v>0</v>
      </c>
      <c r="I310" s="51">
        <v>0</v>
      </c>
      <c r="J310" s="55">
        <v>0</v>
      </c>
      <c r="K310" s="51">
        <v>0</v>
      </c>
      <c r="L310" s="55">
        <v>0</v>
      </c>
      <c r="M310" s="51">
        <v>0</v>
      </c>
      <c r="N310" s="55">
        <v>0</v>
      </c>
      <c r="O310" s="51">
        <v>0</v>
      </c>
      <c r="P310" s="55">
        <v>0</v>
      </c>
      <c r="Q310" s="51">
        <v>0</v>
      </c>
      <c r="R310" s="55">
        <v>0</v>
      </c>
      <c r="S310" s="51">
        <v>0</v>
      </c>
      <c r="T310" s="55">
        <v>0</v>
      </c>
      <c r="U310" s="51">
        <v>0</v>
      </c>
      <c r="V310" s="55">
        <v>0</v>
      </c>
      <c r="W310" s="51">
        <v>0</v>
      </c>
      <c r="X310" s="55">
        <v>0</v>
      </c>
      <c r="Y310" s="51">
        <v>0</v>
      </c>
      <c r="Z310" s="55">
        <v>0</v>
      </c>
      <c r="AA310" s="51">
        <v>0</v>
      </c>
      <c r="AB310" s="55">
        <v>0</v>
      </c>
      <c r="AC310" s="51">
        <v>0</v>
      </c>
      <c r="AD310" s="55">
        <v>0</v>
      </c>
      <c r="AE310" s="51">
        <v>0</v>
      </c>
      <c r="AF310" s="55">
        <v>0</v>
      </c>
      <c r="AG310" s="51">
        <v>0</v>
      </c>
      <c r="AH310" s="55">
        <v>0</v>
      </c>
      <c r="AI310" s="51">
        <v>0</v>
      </c>
      <c r="AJ310" s="55">
        <v>0</v>
      </c>
      <c r="AK310" s="51">
        <v>0</v>
      </c>
      <c r="AL310" s="55">
        <v>0</v>
      </c>
      <c r="AM310" s="51">
        <v>0</v>
      </c>
      <c r="AN310" s="55">
        <v>0</v>
      </c>
      <c r="AO310" s="51">
        <v>0</v>
      </c>
      <c r="AP310" s="57">
        <v>0</v>
      </c>
    </row>
    <row r="311" spans="1:42" ht="18.75" customHeight="1" x14ac:dyDescent="0.2">
      <c r="A311" s="237" t="s">
        <v>73</v>
      </c>
      <c r="B311" s="421">
        <f t="shared" si="48"/>
        <v>0</v>
      </c>
      <c r="C311" s="324">
        <f t="shared" si="49"/>
        <v>0</v>
      </c>
      <c r="D311" s="326">
        <f t="shared" si="49"/>
        <v>0</v>
      </c>
      <c r="E311" s="51">
        <v>0</v>
      </c>
      <c r="F311" s="55">
        <v>0</v>
      </c>
      <c r="G311" s="51">
        <v>0</v>
      </c>
      <c r="H311" s="55">
        <v>0</v>
      </c>
      <c r="I311" s="51">
        <v>0</v>
      </c>
      <c r="J311" s="55">
        <v>0</v>
      </c>
      <c r="K311" s="51">
        <v>0</v>
      </c>
      <c r="L311" s="55">
        <v>0</v>
      </c>
      <c r="M311" s="51">
        <v>0</v>
      </c>
      <c r="N311" s="55">
        <v>0</v>
      </c>
      <c r="O311" s="51">
        <v>0</v>
      </c>
      <c r="P311" s="55">
        <v>0</v>
      </c>
      <c r="Q311" s="51">
        <v>0</v>
      </c>
      <c r="R311" s="55">
        <v>0</v>
      </c>
      <c r="S311" s="51">
        <v>0</v>
      </c>
      <c r="T311" s="55">
        <v>0</v>
      </c>
      <c r="U311" s="51">
        <v>0</v>
      </c>
      <c r="V311" s="55">
        <v>0</v>
      </c>
      <c r="W311" s="51">
        <v>0</v>
      </c>
      <c r="X311" s="55">
        <v>0</v>
      </c>
      <c r="Y311" s="51">
        <v>0</v>
      </c>
      <c r="Z311" s="55">
        <v>0</v>
      </c>
      <c r="AA311" s="51">
        <v>0</v>
      </c>
      <c r="AB311" s="55">
        <v>0</v>
      </c>
      <c r="AC311" s="51">
        <v>0</v>
      </c>
      <c r="AD311" s="55">
        <v>0</v>
      </c>
      <c r="AE311" s="51">
        <v>0</v>
      </c>
      <c r="AF311" s="55">
        <v>0</v>
      </c>
      <c r="AG311" s="51">
        <v>0</v>
      </c>
      <c r="AH311" s="55">
        <v>0</v>
      </c>
      <c r="AI311" s="51">
        <v>0</v>
      </c>
      <c r="AJ311" s="55">
        <v>0</v>
      </c>
      <c r="AK311" s="51">
        <v>0</v>
      </c>
      <c r="AL311" s="55">
        <v>0</v>
      </c>
      <c r="AM311" s="51">
        <v>0</v>
      </c>
      <c r="AN311" s="55">
        <v>0</v>
      </c>
      <c r="AO311" s="51">
        <v>0</v>
      </c>
      <c r="AP311" s="57">
        <v>0</v>
      </c>
    </row>
    <row r="312" spans="1:42" ht="18.75" customHeight="1" x14ac:dyDescent="0.2">
      <c r="A312" s="237" t="s">
        <v>59</v>
      </c>
      <c r="B312" s="421">
        <f t="shared" si="48"/>
        <v>0</v>
      </c>
      <c r="C312" s="324">
        <f t="shared" si="49"/>
        <v>0</v>
      </c>
      <c r="D312" s="326">
        <f t="shared" si="49"/>
        <v>0</v>
      </c>
      <c r="E312" s="51">
        <v>0</v>
      </c>
      <c r="F312" s="55">
        <v>0</v>
      </c>
      <c r="G312" s="51">
        <v>0</v>
      </c>
      <c r="H312" s="55">
        <v>0</v>
      </c>
      <c r="I312" s="51">
        <v>0</v>
      </c>
      <c r="J312" s="55">
        <v>0</v>
      </c>
      <c r="K312" s="51">
        <v>0</v>
      </c>
      <c r="L312" s="55">
        <v>0</v>
      </c>
      <c r="M312" s="51">
        <v>0</v>
      </c>
      <c r="N312" s="55">
        <v>0</v>
      </c>
      <c r="O312" s="51">
        <v>0</v>
      </c>
      <c r="P312" s="55">
        <v>0</v>
      </c>
      <c r="Q312" s="51">
        <v>0</v>
      </c>
      <c r="R312" s="55">
        <v>0</v>
      </c>
      <c r="S312" s="51">
        <v>0</v>
      </c>
      <c r="T312" s="55">
        <v>0</v>
      </c>
      <c r="U312" s="51">
        <v>0</v>
      </c>
      <c r="V312" s="55">
        <v>0</v>
      </c>
      <c r="W312" s="51">
        <v>0</v>
      </c>
      <c r="X312" s="55">
        <v>0</v>
      </c>
      <c r="Y312" s="51">
        <v>0</v>
      </c>
      <c r="Z312" s="55">
        <v>0</v>
      </c>
      <c r="AA312" s="51">
        <v>0</v>
      </c>
      <c r="AB312" s="55">
        <v>0</v>
      </c>
      <c r="AC312" s="51">
        <v>0</v>
      </c>
      <c r="AD312" s="55">
        <v>0</v>
      </c>
      <c r="AE312" s="51">
        <v>0</v>
      </c>
      <c r="AF312" s="55">
        <v>0</v>
      </c>
      <c r="AG312" s="51">
        <v>0</v>
      </c>
      <c r="AH312" s="55">
        <v>0</v>
      </c>
      <c r="AI312" s="51">
        <v>0</v>
      </c>
      <c r="AJ312" s="55">
        <v>0</v>
      </c>
      <c r="AK312" s="51">
        <v>0</v>
      </c>
      <c r="AL312" s="55">
        <v>0</v>
      </c>
      <c r="AM312" s="51">
        <v>0</v>
      </c>
      <c r="AN312" s="55">
        <v>0</v>
      </c>
      <c r="AO312" s="51">
        <v>0</v>
      </c>
      <c r="AP312" s="57">
        <v>0</v>
      </c>
    </row>
    <row r="313" spans="1:42" ht="18.75" customHeight="1" x14ac:dyDescent="0.2">
      <c r="A313" s="237" t="s">
        <v>247</v>
      </c>
      <c r="B313" s="421">
        <f t="shared" si="48"/>
        <v>0</v>
      </c>
      <c r="C313" s="324">
        <f t="shared" si="49"/>
        <v>0</v>
      </c>
      <c r="D313" s="326">
        <f t="shared" si="49"/>
        <v>0</v>
      </c>
      <c r="E313" s="51">
        <v>0</v>
      </c>
      <c r="F313" s="55">
        <v>0</v>
      </c>
      <c r="G313" s="51">
        <v>0</v>
      </c>
      <c r="H313" s="55">
        <v>0</v>
      </c>
      <c r="I313" s="51">
        <v>0</v>
      </c>
      <c r="J313" s="55">
        <v>0</v>
      </c>
      <c r="K313" s="51">
        <v>0</v>
      </c>
      <c r="L313" s="55">
        <v>0</v>
      </c>
      <c r="M313" s="51">
        <v>0</v>
      </c>
      <c r="N313" s="55">
        <v>0</v>
      </c>
      <c r="O313" s="51">
        <v>0</v>
      </c>
      <c r="P313" s="55">
        <v>0</v>
      </c>
      <c r="Q313" s="51">
        <v>0</v>
      </c>
      <c r="R313" s="55">
        <v>0</v>
      </c>
      <c r="S313" s="51">
        <v>0</v>
      </c>
      <c r="T313" s="55">
        <v>0</v>
      </c>
      <c r="U313" s="51">
        <v>0</v>
      </c>
      <c r="V313" s="55">
        <v>0</v>
      </c>
      <c r="W313" s="51">
        <v>0</v>
      </c>
      <c r="X313" s="55">
        <v>0</v>
      </c>
      <c r="Y313" s="51">
        <v>0</v>
      </c>
      <c r="Z313" s="55">
        <v>0</v>
      </c>
      <c r="AA313" s="51">
        <v>0</v>
      </c>
      <c r="AB313" s="55">
        <v>0</v>
      </c>
      <c r="AC313" s="51">
        <v>0</v>
      </c>
      <c r="AD313" s="55">
        <v>0</v>
      </c>
      <c r="AE313" s="51">
        <v>0</v>
      </c>
      <c r="AF313" s="55">
        <v>0</v>
      </c>
      <c r="AG313" s="51">
        <v>0</v>
      </c>
      <c r="AH313" s="55">
        <v>0</v>
      </c>
      <c r="AI313" s="51">
        <v>0</v>
      </c>
      <c r="AJ313" s="55">
        <v>0</v>
      </c>
      <c r="AK313" s="51">
        <v>0</v>
      </c>
      <c r="AL313" s="55">
        <v>0</v>
      </c>
      <c r="AM313" s="51">
        <v>0</v>
      </c>
      <c r="AN313" s="55">
        <v>0</v>
      </c>
      <c r="AO313" s="51">
        <v>0</v>
      </c>
      <c r="AP313" s="57">
        <v>0</v>
      </c>
    </row>
    <row r="314" spans="1:42" ht="18.75" customHeight="1" x14ac:dyDescent="0.2">
      <c r="A314" s="237" t="s">
        <v>248</v>
      </c>
      <c r="B314" s="421">
        <f t="shared" si="48"/>
        <v>0</v>
      </c>
      <c r="C314" s="324">
        <f t="shared" si="49"/>
        <v>0</v>
      </c>
      <c r="D314" s="326">
        <f t="shared" si="49"/>
        <v>0</v>
      </c>
      <c r="E314" s="51">
        <v>0</v>
      </c>
      <c r="F314" s="55">
        <v>0</v>
      </c>
      <c r="G314" s="51">
        <v>0</v>
      </c>
      <c r="H314" s="55">
        <v>0</v>
      </c>
      <c r="I314" s="51">
        <v>0</v>
      </c>
      <c r="J314" s="55">
        <v>0</v>
      </c>
      <c r="K314" s="51">
        <v>0</v>
      </c>
      <c r="L314" s="55">
        <v>0</v>
      </c>
      <c r="M314" s="51">
        <v>0</v>
      </c>
      <c r="N314" s="55">
        <v>0</v>
      </c>
      <c r="O314" s="51">
        <v>0</v>
      </c>
      <c r="P314" s="55">
        <v>0</v>
      </c>
      <c r="Q314" s="51">
        <v>0</v>
      </c>
      <c r="R314" s="55">
        <v>0</v>
      </c>
      <c r="S314" s="51">
        <v>0</v>
      </c>
      <c r="T314" s="55">
        <v>0</v>
      </c>
      <c r="U314" s="51">
        <v>0</v>
      </c>
      <c r="V314" s="55">
        <v>0</v>
      </c>
      <c r="W314" s="51">
        <v>0</v>
      </c>
      <c r="X314" s="55">
        <v>0</v>
      </c>
      <c r="Y314" s="51">
        <v>0</v>
      </c>
      <c r="Z314" s="55">
        <v>0</v>
      </c>
      <c r="AA314" s="51">
        <v>0</v>
      </c>
      <c r="AB314" s="55">
        <v>0</v>
      </c>
      <c r="AC314" s="51">
        <v>0</v>
      </c>
      <c r="AD314" s="55">
        <v>0</v>
      </c>
      <c r="AE314" s="51">
        <v>0</v>
      </c>
      <c r="AF314" s="55">
        <v>0</v>
      </c>
      <c r="AG314" s="51">
        <v>0</v>
      </c>
      <c r="AH314" s="55">
        <v>0</v>
      </c>
      <c r="AI314" s="51">
        <v>0</v>
      </c>
      <c r="AJ314" s="55">
        <v>0</v>
      </c>
      <c r="AK314" s="51">
        <v>0</v>
      </c>
      <c r="AL314" s="55">
        <v>0</v>
      </c>
      <c r="AM314" s="51">
        <v>0</v>
      </c>
      <c r="AN314" s="55">
        <v>0</v>
      </c>
      <c r="AO314" s="51">
        <v>0</v>
      </c>
      <c r="AP314" s="57">
        <v>0</v>
      </c>
    </row>
    <row r="315" spans="1:42" ht="18.75" customHeight="1" x14ac:dyDescent="0.2">
      <c r="A315" s="408" t="s">
        <v>249</v>
      </c>
      <c r="B315" s="422">
        <f t="shared" si="48"/>
        <v>6</v>
      </c>
      <c r="C315" s="423">
        <f t="shared" si="49"/>
        <v>5</v>
      </c>
      <c r="D315" s="350">
        <f t="shared" si="49"/>
        <v>1</v>
      </c>
      <c r="E315" s="190">
        <v>0</v>
      </c>
      <c r="F315" s="424">
        <v>0</v>
      </c>
      <c r="G315" s="190">
        <v>0</v>
      </c>
      <c r="H315" s="424">
        <v>0</v>
      </c>
      <c r="I315" s="190">
        <v>0</v>
      </c>
      <c r="J315" s="424">
        <v>0</v>
      </c>
      <c r="K315" s="190">
        <v>0</v>
      </c>
      <c r="L315" s="424">
        <v>0</v>
      </c>
      <c r="M315" s="190">
        <v>0</v>
      </c>
      <c r="N315" s="424">
        <v>0</v>
      </c>
      <c r="O315" s="190">
        <v>0</v>
      </c>
      <c r="P315" s="424">
        <v>0</v>
      </c>
      <c r="Q315" s="190">
        <v>0</v>
      </c>
      <c r="R315" s="424">
        <v>0</v>
      </c>
      <c r="S315" s="190">
        <v>0</v>
      </c>
      <c r="T315" s="424">
        <v>0</v>
      </c>
      <c r="U315" s="190">
        <v>1</v>
      </c>
      <c r="V315" s="424">
        <v>0</v>
      </c>
      <c r="W315" s="190">
        <v>0</v>
      </c>
      <c r="X315" s="424">
        <v>0</v>
      </c>
      <c r="Y315" s="190">
        <v>0</v>
      </c>
      <c r="Z315" s="424">
        <v>0</v>
      </c>
      <c r="AA315" s="190">
        <v>0</v>
      </c>
      <c r="AB315" s="424">
        <v>0</v>
      </c>
      <c r="AC315" s="190">
        <v>0</v>
      </c>
      <c r="AD315" s="424">
        <v>0</v>
      </c>
      <c r="AE315" s="190">
        <v>0</v>
      </c>
      <c r="AF315" s="424">
        <v>0</v>
      </c>
      <c r="AG315" s="190">
        <v>0</v>
      </c>
      <c r="AH315" s="424">
        <v>0</v>
      </c>
      <c r="AI315" s="190">
        <v>3</v>
      </c>
      <c r="AJ315" s="424">
        <v>0</v>
      </c>
      <c r="AK315" s="190">
        <v>0</v>
      </c>
      <c r="AL315" s="424">
        <v>0</v>
      </c>
      <c r="AM315" s="190">
        <v>0</v>
      </c>
      <c r="AN315" s="424">
        <v>0</v>
      </c>
      <c r="AO315" s="190">
        <v>1</v>
      </c>
      <c r="AP315" s="90">
        <v>1</v>
      </c>
    </row>
    <row r="322" spans="1:2" s="385" customFormat="1" hidden="1" x14ac:dyDescent="0.2">
      <c r="A322" s="385">
        <f>SUM(B13:B26,D31:D56,B66,B73,B80,B112:F112,B120:F120,B128:F128,C132:C133,D137:D138,B142:B144,C148:J164,B170,B171,B172:B194,B195:AS195,B196:B200,B211,B219,B226,B229:B231,B274,B276:B289,B293,B295:B315)</f>
        <v>2194</v>
      </c>
      <c r="B322" s="385">
        <f>SUM(CG6:CT239)</f>
        <v>0</v>
      </c>
    </row>
  </sheetData>
  <mergeCells count="233">
    <mergeCell ref="U271:V271"/>
    <mergeCell ref="W271:X271"/>
    <mergeCell ref="Y271:Z271"/>
    <mergeCell ref="AM291:AN291"/>
    <mergeCell ref="AO291:AP291"/>
    <mergeCell ref="A271:A272"/>
    <mergeCell ref="B271:D271"/>
    <mergeCell ref="A294:AP294"/>
    <mergeCell ref="AA291:AB291"/>
    <mergeCell ref="AC291:AD291"/>
    <mergeCell ref="AE291:AF291"/>
    <mergeCell ref="AG291:AH291"/>
    <mergeCell ref="AI291:AJ291"/>
    <mergeCell ref="AK291:AL291"/>
    <mergeCell ref="O291:P291"/>
    <mergeCell ref="Q291:R291"/>
    <mergeCell ref="S291:T291"/>
    <mergeCell ref="U291:V291"/>
    <mergeCell ref="W291:X291"/>
    <mergeCell ref="Y291:Z291"/>
    <mergeCell ref="AA203:AB203"/>
    <mergeCell ref="M203:N203"/>
    <mergeCell ref="O203:P203"/>
    <mergeCell ref="Q203:R203"/>
    <mergeCell ref="S203:T203"/>
    <mergeCell ref="U203:V203"/>
    <mergeCell ref="W203:X203"/>
    <mergeCell ref="A275:AP275"/>
    <mergeCell ref="A291:A292"/>
    <mergeCell ref="B291:D291"/>
    <mergeCell ref="E291:F291"/>
    <mergeCell ref="G291:H291"/>
    <mergeCell ref="I291:J291"/>
    <mergeCell ref="K291:L291"/>
    <mergeCell ref="M291:N291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A202:A204"/>
    <mergeCell ref="B202:D203"/>
    <mergeCell ref="E202:AP202"/>
    <mergeCell ref="AM271:AN271"/>
    <mergeCell ref="AO271:AP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E271:F271"/>
    <mergeCell ref="G271:H271"/>
    <mergeCell ref="I271:J271"/>
    <mergeCell ref="K271:L271"/>
    <mergeCell ref="M271:N271"/>
    <mergeCell ref="Y203:Z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E58:AP58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</mergeCells>
  <dataValidations count="1">
    <dataValidation type="whole" operator="greaterThan" allowBlank="1" showInputMessage="1" showErrorMessage="1" errorTitle="Números Enteros" error="Sólo puede ingresar números enteros" sqref="A1:AU315" xr:uid="{00000000-0002-0000-0200-000000000000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322"/>
  <sheetViews>
    <sheetView topLeftCell="A280" workbookViewId="0">
      <selection activeCell="B293" sqref="B293:D293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1.42578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98" ht="16.149999999999999" customHeight="1" x14ac:dyDescent="0.2">
      <c r="A1" s="1" t="s">
        <v>0</v>
      </c>
    </row>
    <row r="2" spans="1:98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8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8" ht="16.149999999999999" customHeight="1" x14ac:dyDescent="0.2">
      <c r="A4" s="1" t="str">
        <f>CONCATENATE("MES: ",[4]NOMBRE!B6," - ","( ",[4]NOMBRE!C6,[4]NOMBRE!D6," )")</f>
        <v>MES: MARZO - ( 03 )</v>
      </c>
    </row>
    <row r="5" spans="1:98" ht="16.149999999999999" customHeight="1" x14ac:dyDescent="0.2">
      <c r="A5" s="1" t="str">
        <f>CONCATENATE("AÑO: ",[4]NOMBRE!B7)</f>
        <v>AÑO: 2019</v>
      </c>
    </row>
    <row r="6" spans="1:98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</row>
    <row r="7" spans="1:98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</row>
    <row r="8" spans="1:98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</row>
    <row r="9" spans="1:98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</row>
    <row r="10" spans="1:98" ht="14.25" customHeight="1" x14ac:dyDescent="0.2">
      <c r="A10" s="952" t="s">
        <v>4</v>
      </c>
      <c r="B10" s="953" t="s">
        <v>5</v>
      </c>
      <c r="C10" s="954"/>
      <c r="D10" s="955"/>
      <c r="E10" s="996" t="s">
        <v>6</v>
      </c>
      <c r="F10" s="997"/>
      <c r="G10" s="997"/>
      <c r="H10" s="997"/>
      <c r="I10" s="997"/>
      <c r="J10" s="997"/>
      <c r="K10" s="997"/>
      <c r="L10" s="997"/>
      <c r="M10" s="997"/>
      <c r="N10" s="997"/>
      <c r="O10" s="997"/>
      <c r="P10" s="997"/>
      <c r="Q10" s="997"/>
      <c r="R10" s="997"/>
      <c r="S10" s="997"/>
      <c r="T10" s="997"/>
      <c r="U10" s="997"/>
      <c r="V10" s="997"/>
      <c r="W10" s="997"/>
      <c r="X10" s="997"/>
      <c r="Y10" s="997"/>
      <c r="Z10" s="997"/>
      <c r="AA10" s="997"/>
      <c r="AB10" s="997"/>
      <c r="AC10" s="997"/>
      <c r="AD10" s="997"/>
      <c r="AE10" s="997"/>
      <c r="AF10" s="997"/>
      <c r="AG10" s="997"/>
      <c r="AH10" s="997"/>
      <c r="AI10" s="997"/>
      <c r="AJ10" s="997"/>
      <c r="AK10" s="997"/>
      <c r="AL10" s="997"/>
      <c r="AM10" s="997"/>
      <c r="AN10" s="997"/>
      <c r="AO10" s="997"/>
      <c r="AP10" s="998"/>
      <c r="AQ10" s="997" t="s">
        <v>7</v>
      </c>
      <c r="AR10" s="997"/>
      <c r="AS10" s="997"/>
      <c r="AT10" s="952" t="s">
        <v>8</v>
      </c>
      <c r="AU10" s="961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</row>
    <row r="11" spans="1:98" x14ac:dyDescent="0.2">
      <c r="A11" s="847"/>
      <c r="B11" s="852"/>
      <c r="C11" s="853"/>
      <c r="D11" s="854"/>
      <c r="E11" s="992" t="s">
        <v>10</v>
      </c>
      <c r="F11" s="994"/>
      <c r="G11" s="992" t="s">
        <v>11</v>
      </c>
      <c r="H11" s="994"/>
      <c r="I11" s="992" t="s">
        <v>12</v>
      </c>
      <c r="J11" s="994"/>
      <c r="K11" s="992" t="s">
        <v>13</v>
      </c>
      <c r="L11" s="994"/>
      <c r="M11" s="992" t="s">
        <v>14</v>
      </c>
      <c r="N11" s="994"/>
      <c r="O11" s="992" t="s">
        <v>15</v>
      </c>
      <c r="P11" s="994"/>
      <c r="Q11" s="992" t="s">
        <v>16</v>
      </c>
      <c r="R11" s="994"/>
      <c r="S11" s="992" t="s">
        <v>17</v>
      </c>
      <c r="T11" s="994"/>
      <c r="U11" s="992" t="s">
        <v>18</v>
      </c>
      <c r="V11" s="994"/>
      <c r="W11" s="992" t="s">
        <v>19</v>
      </c>
      <c r="X11" s="994"/>
      <c r="Y11" s="992" t="s">
        <v>20</v>
      </c>
      <c r="Z11" s="994"/>
      <c r="AA11" s="992" t="s">
        <v>21</v>
      </c>
      <c r="AB11" s="994"/>
      <c r="AC11" s="992" t="s">
        <v>22</v>
      </c>
      <c r="AD11" s="994"/>
      <c r="AE11" s="992" t="s">
        <v>23</v>
      </c>
      <c r="AF11" s="994"/>
      <c r="AG11" s="992" t="s">
        <v>24</v>
      </c>
      <c r="AH11" s="994"/>
      <c r="AI11" s="992" t="s">
        <v>25</v>
      </c>
      <c r="AJ11" s="994"/>
      <c r="AK11" s="992" t="s">
        <v>26</v>
      </c>
      <c r="AL11" s="994"/>
      <c r="AM11" s="992" t="s">
        <v>27</v>
      </c>
      <c r="AN11" s="994"/>
      <c r="AO11" s="996" t="s">
        <v>28</v>
      </c>
      <c r="AP11" s="998"/>
      <c r="AQ11" s="962" t="s">
        <v>29</v>
      </c>
      <c r="AR11" s="1027" t="s">
        <v>30</v>
      </c>
      <c r="AS11" s="964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</row>
    <row r="12" spans="1:98" ht="21" customHeight="1" x14ac:dyDescent="0.2">
      <c r="A12" s="848"/>
      <c r="B12" s="15" t="s">
        <v>32</v>
      </c>
      <c r="C12" s="16" t="s">
        <v>33</v>
      </c>
      <c r="D12" s="510" t="s">
        <v>34</v>
      </c>
      <c r="E12" s="15" t="s">
        <v>33</v>
      </c>
      <c r="F12" s="510" t="s">
        <v>34</v>
      </c>
      <c r="G12" s="15" t="s">
        <v>33</v>
      </c>
      <c r="H12" s="510" t="s">
        <v>34</v>
      </c>
      <c r="I12" s="15" t="s">
        <v>33</v>
      </c>
      <c r="J12" s="510" t="s">
        <v>34</v>
      </c>
      <c r="K12" s="15" t="s">
        <v>33</v>
      </c>
      <c r="L12" s="510" t="s">
        <v>34</v>
      </c>
      <c r="M12" s="15" t="s">
        <v>33</v>
      </c>
      <c r="N12" s="510" t="s">
        <v>34</v>
      </c>
      <c r="O12" s="15" t="s">
        <v>33</v>
      </c>
      <c r="P12" s="510" t="s">
        <v>34</v>
      </c>
      <c r="Q12" s="15" t="s">
        <v>33</v>
      </c>
      <c r="R12" s="510" t="s">
        <v>34</v>
      </c>
      <c r="S12" s="15" t="s">
        <v>33</v>
      </c>
      <c r="T12" s="510" t="s">
        <v>34</v>
      </c>
      <c r="U12" s="15" t="s">
        <v>33</v>
      </c>
      <c r="V12" s="510" t="s">
        <v>34</v>
      </c>
      <c r="W12" s="15" t="s">
        <v>33</v>
      </c>
      <c r="X12" s="510" t="s">
        <v>34</v>
      </c>
      <c r="Y12" s="15" t="s">
        <v>33</v>
      </c>
      <c r="Z12" s="510" t="s">
        <v>34</v>
      </c>
      <c r="AA12" s="15" t="s">
        <v>33</v>
      </c>
      <c r="AB12" s="510" t="s">
        <v>34</v>
      </c>
      <c r="AC12" s="15" t="s">
        <v>33</v>
      </c>
      <c r="AD12" s="510" t="s">
        <v>34</v>
      </c>
      <c r="AE12" s="15" t="s">
        <v>33</v>
      </c>
      <c r="AF12" s="510" t="s">
        <v>34</v>
      </c>
      <c r="AG12" s="15" t="s">
        <v>33</v>
      </c>
      <c r="AH12" s="510" t="s">
        <v>34</v>
      </c>
      <c r="AI12" s="15" t="s">
        <v>33</v>
      </c>
      <c r="AJ12" s="510" t="s">
        <v>34</v>
      </c>
      <c r="AK12" s="15" t="s">
        <v>33</v>
      </c>
      <c r="AL12" s="510" t="s">
        <v>34</v>
      </c>
      <c r="AM12" s="15" t="s">
        <v>33</v>
      </c>
      <c r="AN12" s="510" t="s">
        <v>34</v>
      </c>
      <c r="AO12" s="15" t="s">
        <v>33</v>
      </c>
      <c r="AP12" s="537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</row>
    <row r="13" spans="1:98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533">
        <f t="shared" si="1"/>
        <v>0</v>
      </c>
      <c r="E13" s="23"/>
      <c r="F13" s="525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526"/>
      <c r="AP13" s="27"/>
      <c r="AQ13" s="538"/>
      <c r="AR13" s="29"/>
      <c r="AS13" s="525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</row>
    <row r="14" spans="1:98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</row>
    <row r="15" spans="1:98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</row>
    <row r="16" spans="1:98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</row>
    <row r="17" spans="1:99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</row>
    <row r="18" spans="1:99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</row>
    <row r="19" spans="1:99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</row>
    <row r="20" spans="1:99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</row>
    <row r="21" spans="1:99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533">
        <f>SUM(D22+D23+D24+D25)</f>
        <v>0</v>
      </c>
      <c r="E21" s="20">
        <f>SUM(E22:E25)</f>
        <v>0</v>
      </c>
      <c r="F21" s="533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531">
        <f t="shared" si="5"/>
        <v>0</v>
      </c>
      <c r="AP21" s="95">
        <f t="shared" si="5"/>
        <v>0</v>
      </c>
      <c r="AQ21" s="539">
        <f t="shared" si="5"/>
        <v>0</v>
      </c>
      <c r="AR21" s="21">
        <f t="shared" si="5"/>
        <v>0</v>
      </c>
      <c r="AS21" s="533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</row>
    <row r="22" spans="1:99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502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503"/>
      <c r="AU22" s="503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</row>
    <row r="23" spans="1:99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</row>
    <row r="24" spans="1:99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</row>
    <row r="25" spans="1:99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</row>
    <row r="26" spans="1:99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</row>
    <row r="27" spans="1:99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</row>
    <row r="28" spans="1:99" x14ac:dyDescent="0.2">
      <c r="A28" s="966" t="s">
        <v>50</v>
      </c>
      <c r="B28" s="954" t="s">
        <v>51</v>
      </c>
      <c r="C28" s="955"/>
      <c r="D28" s="955" t="s">
        <v>5</v>
      </c>
      <c r="E28" s="1028" t="s">
        <v>6</v>
      </c>
      <c r="F28" s="1029"/>
      <c r="G28" s="1029"/>
      <c r="H28" s="1029"/>
      <c r="I28" s="1029"/>
      <c r="J28" s="1029"/>
      <c r="K28" s="1029"/>
      <c r="L28" s="1029"/>
      <c r="M28" s="1029"/>
      <c r="N28" s="1029"/>
      <c r="O28" s="1029"/>
      <c r="P28" s="1029"/>
      <c r="Q28" s="1029"/>
      <c r="R28" s="1029"/>
      <c r="S28" s="1029"/>
      <c r="T28" s="1029"/>
      <c r="U28" s="1029"/>
      <c r="V28" s="1029"/>
      <c r="W28" s="1029"/>
      <c r="X28" s="1029"/>
      <c r="Y28" s="1029"/>
      <c r="Z28" s="1029"/>
      <c r="AA28" s="1029"/>
      <c r="AB28" s="1029"/>
      <c r="AC28" s="1029"/>
      <c r="AD28" s="1029"/>
      <c r="AE28" s="1029"/>
      <c r="AF28" s="1029"/>
      <c r="AG28" s="1029"/>
      <c r="AH28" s="1029"/>
      <c r="AI28" s="1029"/>
      <c r="AJ28" s="1029"/>
      <c r="AK28" s="1029"/>
      <c r="AL28" s="1029"/>
      <c r="AM28" s="1029"/>
      <c r="AN28" s="1029"/>
      <c r="AO28" s="1029"/>
      <c r="AP28" s="1030"/>
      <c r="AQ28" s="877" t="s">
        <v>7</v>
      </c>
      <c r="AR28" s="997"/>
      <c r="AS28" s="995"/>
      <c r="AT28" s="955" t="s">
        <v>8</v>
      </c>
      <c r="AU28" s="974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</row>
    <row r="29" spans="1:99" ht="15" customHeight="1" x14ac:dyDescent="0.2">
      <c r="A29" s="870"/>
      <c r="B29" s="853"/>
      <c r="C29" s="854"/>
      <c r="D29" s="854"/>
      <c r="E29" s="1031" t="s">
        <v>10</v>
      </c>
      <c r="F29" s="1032"/>
      <c r="G29" s="1031" t="s">
        <v>11</v>
      </c>
      <c r="H29" s="1032"/>
      <c r="I29" s="1031" t="s">
        <v>12</v>
      </c>
      <c r="J29" s="1032"/>
      <c r="K29" s="1031" t="s">
        <v>13</v>
      </c>
      <c r="L29" s="1032"/>
      <c r="M29" s="1033" t="s">
        <v>14</v>
      </c>
      <c r="N29" s="1032"/>
      <c r="O29" s="1031" t="s">
        <v>15</v>
      </c>
      <c r="P29" s="1032"/>
      <c r="Q29" s="1031" t="s">
        <v>16</v>
      </c>
      <c r="R29" s="1032"/>
      <c r="S29" s="1031" t="s">
        <v>17</v>
      </c>
      <c r="T29" s="1032"/>
      <c r="U29" s="1031" t="s">
        <v>18</v>
      </c>
      <c r="V29" s="1032"/>
      <c r="W29" s="1031" t="s">
        <v>19</v>
      </c>
      <c r="X29" s="1032"/>
      <c r="Y29" s="1031" t="s">
        <v>20</v>
      </c>
      <c r="Z29" s="1032"/>
      <c r="AA29" s="1031" t="s">
        <v>21</v>
      </c>
      <c r="AB29" s="1032"/>
      <c r="AC29" s="1031" t="s">
        <v>22</v>
      </c>
      <c r="AD29" s="1032"/>
      <c r="AE29" s="1031" t="s">
        <v>23</v>
      </c>
      <c r="AF29" s="1032"/>
      <c r="AG29" s="1031" t="s">
        <v>24</v>
      </c>
      <c r="AH29" s="1032"/>
      <c r="AI29" s="1031" t="s">
        <v>25</v>
      </c>
      <c r="AJ29" s="1032"/>
      <c r="AK29" s="1031" t="s">
        <v>26</v>
      </c>
      <c r="AL29" s="1032"/>
      <c r="AM29" s="1031" t="s">
        <v>27</v>
      </c>
      <c r="AN29" s="1032"/>
      <c r="AO29" s="1028" t="s">
        <v>28</v>
      </c>
      <c r="AP29" s="1030"/>
      <c r="AQ29" s="1034" t="s">
        <v>29</v>
      </c>
      <c r="AR29" s="1027" t="s">
        <v>30</v>
      </c>
      <c r="AS29" s="1035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</row>
    <row r="30" spans="1:99" ht="29.25" customHeight="1" x14ac:dyDescent="0.2">
      <c r="A30" s="967"/>
      <c r="B30" s="934"/>
      <c r="C30" s="935"/>
      <c r="D30" s="935"/>
      <c r="E30" s="116" t="s">
        <v>33</v>
      </c>
      <c r="F30" s="535" t="s">
        <v>34</v>
      </c>
      <c r="G30" s="116" t="s">
        <v>33</v>
      </c>
      <c r="H30" s="535" t="s">
        <v>34</v>
      </c>
      <c r="I30" s="116" t="s">
        <v>33</v>
      </c>
      <c r="J30" s="535" t="s">
        <v>34</v>
      </c>
      <c r="K30" s="116" t="s">
        <v>33</v>
      </c>
      <c r="L30" s="535" t="s">
        <v>34</v>
      </c>
      <c r="M30" s="540" t="s">
        <v>33</v>
      </c>
      <c r="N30" s="535" t="s">
        <v>34</v>
      </c>
      <c r="O30" s="116" t="s">
        <v>33</v>
      </c>
      <c r="P30" s="535" t="s">
        <v>34</v>
      </c>
      <c r="Q30" s="116" t="s">
        <v>33</v>
      </c>
      <c r="R30" s="535" t="s">
        <v>34</v>
      </c>
      <c r="S30" s="116" t="s">
        <v>33</v>
      </c>
      <c r="T30" s="535" t="s">
        <v>34</v>
      </c>
      <c r="U30" s="116" t="s">
        <v>33</v>
      </c>
      <c r="V30" s="535" t="s">
        <v>34</v>
      </c>
      <c r="W30" s="116" t="s">
        <v>33</v>
      </c>
      <c r="X30" s="535" t="s">
        <v>34</v>
      </c>
      <c r="Y30" s="116" t="s">
        <v>33</v>
      </c>
      <c r="Z30" s="535" t="s">
        <v>34</v>
      </c>
      <c r="AA30" s="116" t="s">
        <v>33</v>
      </c>
      <c r="AB30" s="535" t="s">
        <v>34</v>
      </c>
      <c r="AC30" s="116" t="s">
        <v>33</v>
      </c>
      <c r="AD30" s="535" t="s">
        <v>34</v>
      </c>
      <c r="AE30" s="116" t="s">
        <v>33</v>
      </c>
      <c r="AF30" s="535" t="s">
        <v>34</v>
      </c>
      <c r="AG30" s="116" t="s">
        <v>33</v>
      </c>
      <c r="AH30" s="535" t="s">
        <v>34</v>
      </c>
      <c r="AI30" s="116" t="s">
        <v>33</v>
      </c>
      <c r="AJ30" s="535" t="s">
        <v>34</v>
      </c>
      <c r="AK30" s="116" t="s">
        <v>33</v>
      </c>
      <c r="AL30" s="535" t="s">
        <v>34</v>
      </c>
      <c r="AM30" s="116" t="s">
        <v>33</v>
      </c>
      <c r="AN30" s="535" t="s">
        <v>34</v>
      </c>
      <c r="AO30" s="116" t="s">
        <v>33</v>
      </c>
      <c r="AP30" s="541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</row>
    <row r="31" spans="1:99" ht="18" customHeight="1" x14ac:dyDescent="0.2">
      <c r="A31" s="1036" t="s">
        <v>52</v>
      </c>
      <c r="B31" s="1037"/>
      <c r="C31" s="1038"/>
      <c r="D31" s="504">
        <f>SUM(E31:AP31)</f>
        <v>0</v>
      </c>
      <c r="E31" s="121"/>
      <c r="F31" s="122"/>
      <c r="G31" s="121"/>
      <c r="H31" s="542"/>
      <c r="I31" s="121"/>
      <c r="J31" s="542"/>
      <c r="K31" s="121"/>
      <c r="L31" s="122"/>
      <c r="M31" s="543"/>
      <c r="N31" s="542"/>
      <c r="O31" s="543"/>
      <c r="P31" s="542"/>
      <c r="Q31" s="543"/>
      <c r="R31" s="542"/>
      <c r="S31" s="543"/>
      <c r="T31" s="542"/>
      <c r="U31" s="543"/>
      <c r="V31" s="542"/>
      <c r="W31" s="543"/>
      <c r="X31" s="542"/>
      <c r="Y31" s="543"/>
      <c r="Z31" s="542"/>
      <c r="AA31" s="543"/>
      <c r="AB31" s="542"/>
      <c r="AC31" s="543"/>
      <c r="AD31" s="542"/>
      <c r="AE31" s="543"/>
      <c r="AF31" s="542"/>
      <c r="AG31" s="543"/>
      <c r="AH31" s="542"/>
      <c r="AI31" s="543"/>
      <c r="AJ31" s="542"/>
      <c r="AK31" s="543"/>
      <c r="AL31" s="542"/>
      <c r="AM31" s="543"/>
      <c r="AN31" s="542"/>
      <c r="AO31" s="543"/>
      <c r="AP31" s="544"/>
      <c r="AQ31" s="126"/>
      <c r="AR31" s="543"/>
      <c r="AS31" s="542"/>
      <c r="AT31" s="542"/>
      <c r="AU31" s="542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</row>
    <row r="32" spans="1:99" ht="18.75" customHeight="1" x14ac:dyDescent="0.2">
      <c r="A32" s="982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</row>
    <row r="33" spans="1:98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</row>
    <row r="34" spans="1:98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</row>
    <row r="35" spans="1:98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</row>
    <row r="36" spans="1:98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</row>
    <row r="37" spans="1:98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</row>
    <row r="38" spans="1:98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</row>
    <row r="39" spans="1:98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</row>
    <row r="40" spans="1:98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</row>
    <row r="41" spans="1:98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</row>
    <row r="42" spans="1:98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</row>
    <row r="43" spans="1:98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</row>
    <row r="44" spans="1:98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</row>
    <row r="45" spans="1:98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</row>
    <row r="46" spans="1:98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</row>
    <row r="47" spans="1:98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</row>
    <row r="48" spans="1:98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</row>
    <row r="49" spans="1:98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</row>
    <row r="50" spans="1:98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</row>
    <row r="51" spans="1:98" ht="18.75" customHeight="1" x14ac:dyDescent="0.2">
      <c r="A51" s="453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</row>
    <row r="52" spans="1:98" ht="18.75" customHeight="1" x14ac:dyDescent="0.2">
      <c r="A52" s="453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</row>
    <row r="53" spans="1:98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</row>
    <row r="54" spans="1:98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</row>
    <row r="55" spans="1:98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</row>
    <row r="56" spans="1:98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</row>
    <row r="57" spans="1:98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</row>
    <row r="58" spans="1:98" ht="15.6" customHeight="1" x14ac:dyDescent="0.2">
      <c r="A58" s="982" t="s">
        <v>79</v>
      </c>
      <c r="B58" s="953" t="s">
        <v>80</v>
      </c>
      <c r="C58" s="954"/>
      <c r="D58" s="955"/>
      <c r="E58" s="996" t="s">
        <v>81</v>
      </c>
      <c r="F58" s="997"/>
      <c r="G58" s="997"/>
      <c r="H58" s="997"/>
      <c r="I58" s="997"/>
      <c r="J58" s="997"/>
      <c r="K58" s="997"/>
      <c r="L58" s="997"/>
      <c r="M58" s="997"/>
      <c r="N58" s="997"/>
      <c r="O58" s="997"/>
      <c r="P58" s="997"/>
      <c r="Q58" s="997"/>
      <c r="R58" s="997"/>
      <c r="S58" s="997"/>
      <c r="T58" s="997"/>
      <c r="U58" s="997"/>
      <c r="V58" s="997"/>
      <c r="W58" s="997"/>
      <c r="X58" s="997"/>
      <c r="Y58" s="997"/>
      <c r="Z58" s="997"/>
      <c r="AA58" s="997"/>
      <c r="AB58" s="997"/>
      <c r="AC58" s="997"/>
      <c r="AD58" s="997"/>
      <c r="AE58" s="997"/>
      <c r="AF58" s="997"/>
      <c r="AG58" s="997"/>
      <c r="AH58" s="997"/>
      <c r="AI58" s="997"/>
      <c r="AJ58" s="997"/>
      <c r="AK58" s="997"/>
      <c r="AL58" s="997"/>
      <c r="AM58" s="997"/>
      <c r="AN58" s="997"/>
      <c r="AO58" s="997"/>
      <c r="AP58" s="995"/>
      <c r="AQ58" s="952" t="s">
        <v>82</v>
      </c>
      <c r="AR58" s="996" t="s">
        <v>7</v>
      </c>
      <c r="AS58" s="997"/>
      <c r="AT58" s="995"/>
      <c r="AU58" s="961" t="s">
        <v>9</v>
      </c>
      <c r="AV58" s="961" t="s">
        <v>65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</row>
    <row r="59" spans="1:98" ht="15.6" customHeight="1" x14ac:dyDescent="0.2">
      <c r="A59" s="895"/>
      <c r="B59" s="913"/>
      <c r="C59" s="934"/>
      <c r="D59" s="935"/>
      <c r="E59" s="992" t="s">
        <v>10</v>
      </c>
      <c r="F59" s="994"/>
      <c r="G59" s="992" t="s">
        <v>11</v>
      </c>
      <c r="H59" s="994"/>
      <c r="I59" s="992" t="s">
        <v>12</v>
      </c>
      <c r="J59" s="994"/>
      <c r="K59" s="992" t="s">
        <v>13</v>
      </c>
      <c r="L59" s="994"/>
      <c r="M59" s="992" t="s">
        <v>14</v>
      </c>
      <c r="N59" s="994"/>
      <c r="O59" s="992" t="s">
        <v>15</v>
      </c>
      <c r="P59" s="994"/>
      <c r="Q59" s="992" t="s">
        <v>16</v>
      </c>
      <c r="R59" s="994"/>
      <c r="S59" s="992" t="s">
        <v>17</v>
      </c>
      <c r="T59" s="994"/>
      <c r="U59" s="992" t="s">
        <v>18</v>
      </c>
      <c r="V59" s="994"/>
      <c r="W59" s="992" t="s">
        <v>19</v>
      </c>
      <c r="X59" s="994"/>
      <c r="Y59" s="992" t="s">
        <v>20</v>
      </c>
      <c r="Z59" s="994"/>
      <c r="AA59" s="992" t="s">
        <v>21</v>
      </c>
      <c r="AB59" s="993"/>
      <c r="AC59" s="992" t="s">
        <v>22</v>
      </c>
      <c r="AD59" s="994"/>
      <c r="AE59" s="992" t="s">
        <v>23</v>
      </c>
      <c r="AF59" s="994"/>
      <c r="AG59" s="992" t="s">
        <v>24</v>
      </c>
      <c r="AH59" s="994"/>
      <c r="AI59" s="992" t="s">
        <v>25</v>
      </c>
      <c r="AJ59" s="994"/>
      <c r="AK59" s="992" t="s">
        <v>26</v>
      </c>
      <c r="AL59" s="994"/>
      <c r="AM59" s="992" t="s">
        <v>27</v>
      </c>
      <c r="AN59" s="994"/>
      <c r="AO59" s="997" t="s">
        <v>28</v>
      </c>
      <c r="AP59" s="995"/>
      <c r="AQ59" s="847"/>
      <c r="AR59" s="1039" t="s">
        <v>29</v>
      </c>
      <c r="AS59" s="1027" t="s">
        <v>30</v>
      </c>
      <c r="AT59" s="985" t="s">
        <v>31</v>
      </c>
      <c r="AU59" s="861"/>
      <c r="AV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</row>
    <row r="60" spans="1:98" ht="15.6" customHeight="1" x14ac:dyDescent="0.2">
      <c r="A60" s="912"/>
      <c r="B60" s="162" t="s">
        <v>32</v>
      </c>
      <c r="C60" s="163" t="s">
        <v>33</v>
      </c>
      <c r="D60" s="545" t="s">
        <v>34</v>
      </c>
      <c r="E60" s="534" t="s">
        <v>33</v>
      </c>
      <c r="F60" s="166" t="s">
        <v>34</v>
      </c>
      <c r="G60" s="534" t="s">
        <v>33</v>
      </c>
      <c r="H60" s="166" t="s">
        <v>34</v>
      </c>
      <c r="I60" s="534" t="s">
        <v>33</v>
      </c>
      <c r="J60" s="166" t="s">
        <v>34</v>
      </c>
      <c r="K60" s="534" t="s">
        <v>33</v>
      </c>
      <c r="L60" s="166" t="s">
        <v>34</v>
      </c>
      <c r="M60" s="15" t="s">
        <v>33</v>
      </c>
      <c r="N60" s="510" t="s">
        <v>34</v>
      </c>
      <c r="O60" s="534" t="s">
        <v>33</v>
      </c>
      <c r="P60" s="166" t="s">
        <v>34</v>
      </c>
      <c r="Q60" s="15" t="s">
        <v>33</v>
      </c>
      <c r="R60" s="510" t="s">
        <v>34</v>
      </c>
      <c r="S60" s="15" t="s">
        <v>33</v>
      </c>
      <c r="T60" s="510" t="s">
        <v>34</v>
      </c>
      <c r="U60" s="534" t="s">
        <v>33</v>
      </c>
      <c r="V60" s="510" t="s">
        <v>34</v>
      </c>
      <c r="W60" s="534" t="s">
        <v>33</v>
      </c>
      <c r="X60" s="166" t="s">
        <v>34</v>
      </c>
      <c r="Y60" s="15" t="s">
        <v>33</v>
      </c>
      <c r="Z60" s="510" t="s">
        <v>34</v>
      </c>
      <c r="AA60" s="534" t="s">
        <v>33</v>
      </c>
      <c r="AB60" s="167" t="s">
        <v>34</v>
      </c>
      <c r="AC60" s="534" t="s">
        <v>33</v>
      </c>
      <c r="AD60" s="166" t="s">
        <v>34</v>
      </c>
      <c r="AE60" s="534" t="s">
        <v>33</v>
      </c>
      <c r="AF60" s="166" t="s">
        <v>34</v>
      </c>
      <c r="AG60" s="534" t="s">
        <v>33</v>
      </c>
      <c r="AH60" s="166" t="s">
        <v>34</v>
      </c>
      <c r="AI60" s="15" t="s">
        <v>33</v>
      </c>
      <c r="AJ60" s="510" t="s">
        <v>34</v>
      </c>
      <c r="AK60" s="534" t="s">
        <v>33</v>
      </c>
      <c r="AL60" s="166" t="s">
        <v>34</v>
      </c>
      <c r="AM60" s="15" t="s">
        <v>33</v>
      </c>
      <c r="AN60" s="510" t="s">
        <v>34</v>
      </c>
      <c r="AO60" s="546" t="s">
        <v>33</v>
      </c>
      <c r="AP60" s="510" t="s">
        <v>34</v>
      </c>
      <c r="AQ60" s="848"/>
      <c r="AR60" s="915"/>
      <c r="AS60" s="866"/>
      <c r="AT60" s="986"/>
      <c r="AU60" s="862"/>
      <c r="AV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</row>
    <row r="61" spans="1:98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448"/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</row>
    <row r="62" spans="1:98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449"/>
      <c r="CA62" s="31" t="str">
        <f t="shared" ref="CA62:CA65" si="11">IF(B62=0,"",IF(AQ62="",IF(B62="","","* No olvide digitar la columna Beneficiarios. "),""))</f>
        <v/>
      </c>
      <c r="CB62" s="31" t="str">
        <f t="shared" ref="CB62:CB65" si="12">IF(B62&lt;AQ62,"* El número de Beneficiarios NO DEBE ser mayor que el Total. ","")</f>
        <v/>
      </c>
      <c r="CC62" s="31" t="str">
        <f t="shared" ref="CC62:CC64" si="13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4">IF(B62&lt;AQ62,1,0)</f>
        <v>0</v>
      </c>
      <c r="CH62" s="32" t="str">
        <f t="shared" ref="CH62:CH65" si="15">IF(B62=0,"",IF(AQ62="",IF(B62="","",1),0))</f>
        <v/>
      </c>
      <c r="CI62" s="32">
        <f t="shared" ref="CI62:CI65" si="16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</row>
    <row r="63" spans="1:98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449"/>
      <c r="CA63" s="31" t="str">
        <f t="shared" si="11"/>
        <v/>
      </c>
      <c r="CB63" s="31" t="str">
        <f t="shared" si="12"/>
        <v/>
      </c>
      <c r="CC63" s="31" t="str">
        <f t="shared" si="13"/>
        <v/>
      </c>
      <c r="CD63" s="31"/>
      <c r="CE63" s="31"/>
      <c r="CF63" s="31"/>
      <c r="CG63" s="32">
        <f t="shared" si="14"/>
        <v>0</v>
      </c>
      <c r="CH63" s="32" t="str">
        <f t="shared" si="15"/>
        <v/>
      </c>
      <c r="CI63" s="32">
        <f t="shared" si="16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</row>
    <row r="64" spans="1:98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449"/>
      <c r="CA64" s="31" t="str">
        <f t="shared" si="11"/>
        <v/>
      </c>
      <c r="CB64" s="31" t="str">
        <f t="shared" si="12"/>
        <v/>
      </c>
      <c r="CC64" s="31" t="str">
        <f t="shared" si="13"/>
        <v/>
      </c>
      <c r="CD64" s="31"/>
      <c r="CE64" s="31"/>
      <c r="CF64" s="31"/>
      <c r="CG64" s="32">
        <f t="shared" si="14"/>
        <v>0</v>
      </c>
      <c r="CH64" s="32" t="str">
        <f t="shared" si="15"/>
        <v/>
      </c>
      <c r="CI64" s="32">
        <f t="shared" si="16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</row>
    <row r="65" spans="1:98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450"/>
      <c r="CA65" s="31" t="str">
        <f t="shared" si="11"/>
        <v/>
      </c>
      <c r="CB65" s="31" t="str">
        <f t="shared" si="12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4"/>
        <v>0</v>
      </c>
      <c r="CH65" s="32" t="str">
        <f t="shared" si="15"/>
        <v/>
      </c>
      <c r="CI65" s="32">
        <f t="shared" si="16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</row>
    <row r="66" spans="1:98" ht="15.6" customHeight="1" x14ac:dyDescent="0.2">
      <c r="A66" s="547" t="s">
        <v>5</v>
      </c>
      <c r="B66" s="200">
        <f>SUM(B61:B65)</f>
        <v>0</v>
      </c>
      <c r="C66" s="201">
        <f>SUM(C61:C65)</f>
        <v>0</v>
      </c>
      <c r="D66" s="548">
        <f>SUM(D61:D65)</f>
        <v>0</v>
      </c>
      <c r="E66" s="203">
        <f t="shared" ref="E66:AS66" si="17">SUM(E61:E65)</f>
        <v>0</v>
      </c>
      <c r="F66" s="79">
        <f>SUM(F61:F65)</f>
        <v>0</v>
      </c>
      <c r="G66" s="203">
        <f t="shared" si="17"/>
        <v>0</v>
      </c>
      <c r="H66" s="204">
        <f t="shared" si="17"/>
        <v>0</v>
      </c>
      <c r="I66" s="203">
        <f t="shared" si="17"/>
        <v>0</v>
      </c>
      <c r="J66" s="204">
        <f t="shared" si="17"/>
        <v>0</v>
      </c>
      <c r="K66" s="203">
        <f t="shared" si="17"/>
        <v>0</v>
      </c>
      <c r="L66" s="204">
        <f t="shared" si="17"/>
        <v>0</v>
      </c>
      <c r="M66" s="203">
        <f t="shared" si="17"/>
        <v>0</v>
      </c>
      <c r="N66" s="204">
        <f t="shared" si="17"/>
        <v>0</v>
      </c>
      <c r="O66" s="203">
        <f t="shared" si="17"/>
        <v>0</v>
      </c>
      <c r="P66" s="204">
        <f t="shared" si="17"/>
        <v>0</v>
      </c>
      <c r="Q66" s="203">
        <f t="shared" si="17"/>
        <v>0</v>
      </c>
      <c r="R66" s="204">
        <f t="shared" si="17"/>
        <v>0</v>
      </c>
      <c r="S66" s="203">
        <f t="shared" si="17"/>
        <v>0</v>
      </c>
      <c r="T66" s="204">
        <f t="shared" si="17"/>
        <v>0</v>
      </c>
      <c r="U66" s="203">
        <f t="shared" si="17"/>
        <v>0</v>
      </c>
      <c r="V66" s="204">
        <f t="shared" si="17"/>
        <v>0</v>
      </c>
      <c r="W66" s="203">
        <f t="shared" si="17"/>
        <v>0</v>
      </c>
      <c r="X66" s="204">
        <f t="shared" si="17"/>
        <v>0</v>
      </c>
      <c r="Y66" s="205">
        <f t="shared" si="17"/>
        <v>0</v>
      </c>
      <c r="Z66" s="204">
        <f t="shared" si="17"/>
        <v>0</v>
      </c>
      <c r="AA66" s="206">
        <f t="shared" si="17"/>
        <v>0</v>
      </c>
      <c r="AB66" s="207">
        <f t="shared" si="17"/>
        <v>0</v>
      </c>
      <c r="AC66" s="205">
        <f t="shared" si="17"/>
        <v>0</v>
      </c>
      <c r="AD66" s="204">
        <f t="shared" si="17"/>
        <v>0</v>
      </c>
      <c r="AE66" s="205">
        <f t="shared" si="17"/>
        <v>0</v>
      </c>
      <c r="AF66" s="204">
        <f t="shared" si="17"/>
        <v>0</v>
      </c>
      <c r="AG66" s="205">
        <f t="shared" si="17"/>
        <v>0</v>
      </c>
      <c r="AH66" s="204">
        <f t="shared" si="17"/>
        <v>0</v>
      </c>
      <c r="AI66" s="205">
        <f t="shared" si="17"/>
        <v>0</v>
      </c>
      <c r="AJ66" s="204">
        <f t="shared" si="17"/>
        <v>0</v>
      </c>
      <c r="AK66" s="205">
        <f t="shared" si="17"/>
        <v>0</v>
      </c>
      <c r="AL66" s="204">
        <f t="shared" si="17"/>
        <v>0</v>
      </c>
      <c r="AM66" s="205">
        <f t="shared" si="17"/>
        <v>0</v>
      </c>
      <c r="AN66" s="204">
        <f t="shared" si="17"/>
        <v>0</v>
      </c>
      <c r="AO66" s="206">
        <f t="shared" si="17"/>
        <v>0</v>
      </c>
      <c r="AP66" s="207">
        <f t="shared" si="17"/>
        <v>0</v>
      </c>
      <c r="AQ66" s="208">
        <f t="shared" si="17"/>
        <v>0</v>
      </c>
      <c r="AR66" s="209">
        <f t="shared" si="17"/>
        <v>0</v>
      </c>
      <c r="AS66" s="210">
        <f t="shared" si="17"/>
        <v>0</v>
      </c>
      <c r="AT66" s="211">
        <f>SUM(AT61:AT65)</f>
        <v>0</v>
      </c>
      <c r="AU66" s="211">
        <f>SUM(AU61:AU65)</f>
        <v>0</v>
      </c>
      <c r="AV66" s="451">
        <f>SUM(AV61:AV65)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</row>
    <row r="67" spans="1:98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</row>
    <row r="68" spans="1:98" ht="39" customHeight="1" x14ac:dyDescent="0.2">
      <c r="A68" s="455" t="s">
        <v>79</v>
      </c>
      <c r="B68" s="454" t="s">
        <v>80</v>
      </c>
      <c r="C68" s="456" t="s">
        <v>29</v>
      </c>
      <c r="D68" s="456" t="s">
        <v>89</v>
      </c>
      <c r="E68" s="456" t="s">
        <v>31</v>
      </c>
      <c r="F68" s="456" t="s">
        <v>9</v>
      </c>
      <c r="G68" s="456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</row>
    <row r="69" spans="1:98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</row>
    <row r="70" spans="1:98" ht="20.25" customHeight="1" x14ac:dyDescent="0.2">
      <c r="A70" s="180" t="s">
        <v>85</v>
      </c>
      <c r="B70" s="217">
        <f t="shared" ref="B70:B72" si="18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</row>
    <row r="71" spans="1:98" ht="20.25" customHeight="1" x14ac:dyDescent="0.2">
      <c r="A71" s="180" t="s">
        <v>86</v>
      </c>
      <c r="B71" s="217">
        <f t="shared" si="18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</row>
    <row r="72" spans="1:98" ht="20.25" customHeight="1" x14ac:dyDescent="0.2">
      <c r="A72" s="180" t="s">
        <v>87</v>
      </c>
      <c r="B72" s="218">
        <f t="shared" si="18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</row>
    <row r="73" spans="1:98" ht="15" customHeight="1" x14ac:dyDescent="0.2">
      <c r="A73" s="547" t="s">
        <v>5</v>
      </c>
      <c r="B73" s="219">
        <f>SUM(B69:B72)</f>
        <v>0</v>
      </c>
      <c r="C73" s="219">
        <f>SUM(C69:C72)</f>
        <v>0</v>
      </c>
      <c r="D73" s="219">
        <f t="shared" ref="D73:E73" si="19">SUM(D69:D72)</f>
        <v>0</v>
      </c>
      <c r="E73" s="219">
        <f t="shared" si="19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</row>
    <row r="74" spans="1:98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</row>
    <row r="75" spans="1:98" ht="45" customHeight="1" x14ac:dyDescent="0.2">
      <c r="A75" s="455" t="s">
        <v>79</v>
      </c>
      <c r="B75" s="454" t="s">
        <v>80</v>
      </c>
      <c r="C75" s="456" t="s">
        <v>29</v>
      </c>
      <c r="D75" s="456" t="s">
        <v>89</v>
      </c>
      <c r="E75" s="456" t="s">
        <v>31</v>
      </c>
      <c r="F75" s="456" t="s">
        <v>9</v>
      </c>
      <c r="G75" s="456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</row>
    <row r="76" spans="1:98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</row>
    <row r="77" spans="1:98" ht="17.25" customHeight="1" x14ac:dyDescent="0.2">
      <c r="A77" s="180" t="s">
        <v>85</v>
      </c>
      <c r="B77" s="217">
        <f t="shared" ref="B77:B79" si="20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</row>
    <row r="78" spans="1:98" ht="17.25" customHeight="1" x14ac:dyDescent="0.2">
      <c r="A78" s="180" t="s">
        <v>86</v>
      </c>
      <c r="B78" s="217">
        <f t="shared" si="20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</row>
    <row r="79" spans="1:98" ht="17.25" customHeight="1" x14ac:dyDescent="0.2">
      <c r="A79" s="180" t="s">
        <v>87</v>
      </c>
      <c r="B79" s="218">
        <f t="shared" si="20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</row>
    <row r="80" spans="1:98" x14ac:dyDescent="0.2">
      <c r="A80" s="547" t="s">
        <v>5</v>
      </c>
      <c r="B80" s="219">
        <f>SUM(B76:B79)</f>
        <v>0</v>
      </c>
      <c r="C80" s="219">
        <f>SUM(C76:C79)</f>
        <v>0</v>
      </c>
      <c r="D80" s="219">
        <f t="shared" ref="D80:F80" si="21">SUM(D76:D79)</f>
        <v>0</v>
      </c>
      <c r="E80" s="219">
        <f t="shared" si="21"/>
        <v>0</v>
      </c>
      <c r="F80" s="219">
        <f t="shared" si="21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</row>
    <row r="81" spans="1:98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</row>
    <row r="82" spans="1:98" ht="43.5" customHeight="1" x14ac:dyDescent="0.2">
      <c r="A82" s="549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550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</row>
    <row r="83" spans="1:98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</row>
    <row r="84" spans="1:98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</row>
    <row r="85" spans="1:98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</row>
    <row r="86" spans="1:98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</row>
    <row r="87" spans="1:98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</row>
    <row r="88" spans="1:98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</row>
    <row r="89" spans="1:98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</row>
    <row r="90" spans="1:98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</row>
    <row r="91" spans="1:98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</row>
    <row r="92" spans="1:98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</row>
    <row r="93" spans="1:98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</row>
    <row r="94" spans="1:98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</row>
    <row r="95" spans="1:98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</row>
    <row r="96" spans="1:98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</row>
    <row r="97" spans="1:98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</row>
    <row r="98" spans="1:98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</row>
    <row r="99" spans="1:98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</row>
    <row r="100" spans="1:98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</row>
    <row r="101" spans="1:98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</row>
    <row r="102" spans="1:98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</row>
    <row r="103" spans="1:98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</row>
    <row r="104" spans="1:98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</row>
    <row r="105" spans="1:98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</row>
    <row r="106" spans="1:98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</row>
    <row r="107" spans="1:98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</row>
    <row r="108" spans="1:98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</row>
    <row r="109" spans="1:98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</row>
    <row r="110" spans="1:98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</row>
    <row r="111" spans="1:98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</row>
    <row r="112" spans="1:98" ht="18" customHeight="1" x14ac:dyDescent="0.2">
      <c r="A112" s="551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552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</row>
    <row r="113" spans="1:98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</row>
    <row r="114" spans="1:98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553" t="s">
        <v>8</v>
      </c>
      <c r="F114" s="550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</row>
    <row r="115" spans="1:98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</row>
    <row r="116" spans="1:98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</row>
    <row r="117" spans="1:98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</row>
    <row r="118" spans="1:98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</row>
    <row r="119" spans="1:98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</row>
    <row r="120" spans="1:98" ht="18.75" customHeight="1" x14ac:dyDescent="0.2">
      <c r="A120" s="547" t="s">
        <v>5</v>
      </c>
      <c r="B120" s="241">
        <f>SUM(B115:B119)</f>
        <v>0</v>
      </c>
      <c r="C120" s="242">
        <f>SUM(C115:C119)</f>
        <v>0</v>
      </c>
      <c r="D120" s="554">
        <f>SUM(D115:D119)</f>
        <v>0</v>
      </c>
      <c r="E120" s="552">
        <f>SUM(E115:E119)</f>
        <v>0</v>
      </c>
      <c r="F120" s="552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</row>
    <row r="121" spans="1:98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</row>
    <row r="122" spans="1:98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553" t="s">
        <v>8</v>
      </c>
      <c r="F122" s="550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</row>
    <row r="123" spans="1:98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</row>
    <row r="124" spans="1:98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</row>
    <row r="125" spans="1:98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</row>
    <row r="126" spans="1:98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98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98" ht="19.5" customHeight="1" x14ac:dyDescent="0.2">
      <c r="A128" s="547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552">
        <f>SUM(E123:E127)</f>
        <v>0</v>
      </c>
      <c r="F128" s="552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987" t="s">
        <v>129</v>
      </c>
      <c r="B130" s="988"/>
      <c r="C130" s="989" t="s">
        <v>5</v>
      </c>
      <c r="D130" s="996" t="s">
        <v>7</v>
      </c>
      <c r="E130" s="997"/>
      <c r="F130" s="997"/>
      <c r="G130" s="952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546" t="s">
        <v>30</v>
      </c>
      <c r="F131" s="510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987" t="s">
        <v>133</v>
      </c>
      <c r="B135" s="991"/>
      <c r="C135" s="988"/>
      <c r="D135" s="989" t="s">
        <v>5</v>
      </c>
      <c r="E135" s="996" t="s">
        <v>7</v>
      </c>
      <c r="F135" s="997"/>
      <c r="G135" s="997"/>
      <c r="H135" s="952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510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505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506"/>
      <c r="F139" s="507"/>
      <c r="G139" s="508"/>
      <c r="H139" s="509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982" t="s">
        <v>137</v>
      </c>
      <c r="B140" s="952" t="s">
        <v>5</v>
      </c>
      <c r="C140" s="992" t="s">
        <v>138</v>
      </c>
      <c r="D140" s="993"/>
      <c r="E140" s="994"/>
      <c r="F140" s="930" t="s">
        <v>139</v>
      </c>
      <c r="G140" s="931" t="s">
        <v>140</v>
      </c>
      <c r="H140" s="995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510" t="s">
        <v>143</v>
      </c>
      <c r="F141" s="930"/>
      <c r="G141" s="931"/>
      <c r="H141" s="510" t="s">
        <v>29</v>
      </c>
      <c r="I141" s="454" t="s">
        <v>30</v>
      </c>
      <c r="J141" s="454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2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3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4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2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3"/>
        <v/>
      </c>
      <c r="CB144" s="31"/>
      <c r="CC144" s="31"/>
      <c r="CD144" s="31"/>
      <c r="CE144" s="31"/>
      <c r="CF144" s="31"/>
      <c r="CG144" s="32">
        <f t="shared" si="24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98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</row>
    <row r="146" spans="1:98" ht="21.75" customHeight="1" x14ac:dyDescent="0.2">
      <c r="A146" s="982" t="s">
        <v>145</v>
      </c>
      <c r="B146" s="952" t="s">
        <v>146</v>
      </c>
      <c r="C146" s="992" t="s">
        <v>147</v>
      </c>
      <c r="D146" s="994"/>
      <c r="E146" s="993" t="s">
        <v>148</v>
      </c>
      <c r="F146" s="994"/>
      <c r="G146" s="993" t="s">
        <v>149</v>
      </c>
      <c r="H146" s="994"/>
      <c r="I146" s="992" t="s">
        <v>150</v>
      </c>
      <c r="J146" s="994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</row>
    <row r="147" spans="1:98" ht="24" customHeight="1" x14ac:dyDescent="0.2">
      <c r="A147" s="912"/>
      <c r="B147" s="848"/>
      <c r="C147" s="15" t="s">
        <v>151</v>
      </c>
      <c r="D147" s="510" t="s">
        <v>152</v>
      </c>
      <c r="E147" s="15" t="s">
        <v>151</v>
      </c>
      <c r="F147" s="495" t="s">
        <v>152</v>
      </c>
      <c r="G147" s="15" t="s">
        <v>151</v>
      </c>
      <c r="H147" s="510" t="s">
        <v>152</v>
      </c>
      <c r="I147" s="15" t="s">
        <v>151</v>
      </c>
      <c r="J147" s="510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</row>
    <row r="148" spans="1:98" ht="15" customHeight="1" x14ac:dyDescent="0.2">
      <c r="A148" s="952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</row>
    <row r="149" spans="1:98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</row>
    <row r="150" spans="1:98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</row>
    <row r="151" spans="1:98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</row>
    <row r="152" spans="1:98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</row>
    <row r="153" spans="1:98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</row>
    <row r="154" spans="1:98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</row>
    <row r="155" spans="1:98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</row>
    <row r="156" spans="1:98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</row>
    <row r="157" spans="1:98" ht="15" customHeight="1" x14ac:dyDescent="0.2">
      <c r="A157" s="952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</row>
    <row r="158" spans="1:98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</row>
    <row r="159" spans="1:98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</row>
    <row r="160" spans="1:98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</row>
    <row r="161" spans="1:98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</row>
    <row r="162" spans="1:98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</row>
    <row r="163" spans="1:98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</row>
    <row r="164" spans="1:98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</row>
    <row r="165" spans="1:98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</row>
    <row r="166" spans="1:98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</row>
    <row r="167" spans="1:98" ht="15" customHeight="1" x14ac:dyDescent="0.2">
      <c r="A167" s="989" t="s">
        <v>35</v>
      </c>
      <c r="B167" s="953" t="s">
        <v>5</v>
      </c>
      <c r="C167" s="954"/>
      <c r="D167" s="955"/>
      <c r="E167" s="996" t="s">
        <v>81</v>
      </c>
      <c r="F167" s="997"/>
      <c r="G167" s="997"/>
      <c r="H167" s="997"/>
      <c r="I167" s="997"/>
      <c r="J167" s="997"/>
      <c r="K167" s="997"/>
      <c r="L167" s="997"/>
      <c r="M167" s="997"/>
      <c r="N167" s="997"/>
      <c r="O167" s="997"/>
      <c r="P167" s="997"/>
      <c r="Q167" s="997"/>
      <c r="R167" s="997"/>
      <c r="S167" s="997"/>
      <c r="T167" s="997"/>
      <c r="U167" s="997"/>
      <c r="V167" s="997"/>
      <c r="W167" s="997"/>
      <c r="X167" s="997"/>
      <c r="Y167" s="997"/>
      <c r="Z167" s="997"/>
      <c r="AA167" s="997"/>
      <c r="AB167" s="997"/>
      <c r="AC167" s="997"/>
      <c r="AD167" s="997"/>
      <c r="AE167" s="997"/>
      <c r="AF167" s="997"/>
      <c r="AG167" s="997"/>
      <c r="AH167" s="997"/>
      <c r="AI167" s="997"/>
      <c r="AJ167" s="997"/>
      <c r="AK167" s="997"/>
      <c r="AL167" s="997"/>
      <c r="AM167" s="997"/>
      <c r="AN167" s="997"/>
      <c r="AO167" s="997"/>
      <c r="AP167" s="998"/>
      <c r="AQ167" s="999" t="s">
        <v>170</v>
      </c>
      <c r="AR167" s="999"/>
      <c r="AS167" s="1000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</row>
    <row r="168" spans="1:98" ht="15" customHeight="1" x14ac:dyDescent="0.2">
      <c r="A168" s="933"/>
      <c r="B168" s="913"/>
      <c r="C168" s="934"/>
      <c r="D168" s="935"/>
      <c r="E168" s="992" t="s">
        <v>10</v>
      </c>
      <c r="F168" s="994"/>
      <c r="G168" s="992" t="s">
        <v>11</v>
      </c>
      <c r="H168" s="994"/>
      <c r="I168" s="992" t="s">
        <v>12</v>
      </c>
      <c r="J168" s="994"/>
      <c r="K168" s="992" t="s">
        <v>13</v>
      </c>
      <c r="L168" s="994"/>
      <c r="M168" s="992" t="s">
        <v>14</v>
      </c>
      <c r="N168" s="994"/>
      <c r="O168" s="992" t="s">
        <v>15</v>
      </c>
      <c r="P168" s="994"/>
      <c r="Q168" s="992" t="s">
        <v>16</v>
      </c>
      <c r="R168" s="994"/>
      <c r="S168" s="992" t="s">
        <v>17</v>
      </c>
      <c r="T168" s="994"/>
      <c r="U168" s="992" t="s">
        <v>18</v>
      </c>
      <c r="V168" s="994"/>
      <c r="W168" s="992" t="s">
        <v>19</v>
      </c>
      <c r="X168" s="994"/>
      <c r="Y168" s="992" t="s">
        <v>20</v>
      </c>
      <c r="Z168" s="994"/>
      <c r="AA168" s="992" t="s">
        <v>21</v>
      </c>
      <c r="AB168" s="994"/>
      <c r="AC168" s="992" t="s">
        <v>22</v>
      </c>
      <c r="AD168" s="994"/>
      <c r="AE168" s="992" t="s">
        <v>23</v>
      </c>
      <c r="AF168" s="994"/>
      <c r="AG168" s="992" t="s">
        <v>24</v>
      </c>
      <c r="AH168" s="994"/>
      <c r="AI168" s="992" t="s">
        <v>25</v>
      </c>
      <c r="AJ168" s="994"/>
      <c r="AK168" s="992" t="s">
        <v>26</v>
      </c>
      <c r="AL168" s="994"/>
      <c r="AM168" s="992" t="s">
        <v>27</v>
      </c>
      <c r="AN168" s="994"/>
      <c r="AO168" s="996" t="s">
        <v>28</v>
      </c>
      <c r="AP168" s="998"/>
      <c r="AQ168" s="966" t="s">
        <v>171</v>
      </c>
      <c r="AR168" s="996" t="s">
        <v>172</v>
      </c>
      <c r="AS168" s="997"/>
      <c r="AT168" s="511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</row>
    <row r="169" spans="1:98" ht="35.25" customHeight="1" x14ac:dyDescent="0.2">
      <c r="A169" s="923"/>
      <c r="B169" s="225" t="s">
        <v>32</v>
      </c>
      <c r="C169" s="226" t="s">
        <v>33</v>
      </c>
      <c r="D169" s="452" t="s">
        <v>34</v>
      </c>
      <c r="E169" s="460" t="s">
        <v>33</v>
      </c>
      <c r="F169" s="512" t="s">
        <v>34</v>
      </c>
      <c r="G169" s="460" t="s">
        <v>33</v>
      </c>
      <c r="H169" s="512" t="s">
        <v>34</v>
      </c>
      <c r="I169" s="460" t="s">
        <v>33</v>
      </c>
      <c r="J169" s="512" t="s">
        <v>34</v>
      </c>
      <c r="K169" s="460" t="s">
        <v>33</v>
      </c>
      <c r="L169" s="512" t="s">
        <v>34</v>
      </c>
      <c r="M169" s="460" t="s">
        <v>33</v>
      </c>
      <c r="N169" s="512" t="s">
        <v>34</v>
      </c>
      <c r="O169" s="460" t="s">
        <v>33</v>
      </c>
      <c r="P169" s="512" t="s">
        <v>34</v>
      </c>
      <c r="Q169" s="460" t="s">
        <v>33</v>
      </c>
      <c r="R169" s="512" t="s">
        <v>34</v>
      </c>
      <c r="S169" s="460" t="s">
        <v>33</v>
      </c>
      <c r="T169" s="512" t="s">
        <v>34</v>
      </c>
      <c r="U169" s="460" t="s">
        <v>33</v>
      </c>
      <c r="V169" s="512" t="s">
        <v>34</v>
      </c>
      <c r="W169" s="460" t="s">
        <v>33</v>
      </c>
      <c r="X169" s="512" t="s">
        <v>34</v>
      </c>
      <c r="Y169" s="460" t="s">
        <v>33</v>
      </c>
      <c r="Z169" s="512" t="s">
        <v>34</v>
      </c>
      <c r="AA169" s="460" t="s">
        <v>33</v>
      </c>
      <c r="AB169" s="512" t="s">
        <v>34</v>
      </c>
      <c r="AC169" s="460" t="s">
        <v>33</v>
      </c>
      <c r="AD169" s="512" t="s">
        <v>34</v>
      </c>
      <c r="AE169" s="460" t="s">
        <v>33</v>
      </c>
      <c r="AF169" s="512" t="s">
        <v>34</v>
      </c>
      <c r="AG169" s="460" t="s">
        <v>33</v>
      </c>
      <c r="AH169" s="512" t="s">
        <v>34</v>
      </c>
      <c r="AI169" s="460" t="s">
        <v>33</v>
      </c>
      <c r="AJ169" s="512" t="s">
        <v>34</v>
      </c>
      <c r="AK169" s="460" t="s">
        <v>33</v>
      </c>
      <c r="AL169" s="512" t="s">
        <v>34</v>
      </c>
      <c r="AM169" s="460" t="s">
        <v>33</v>
      </c>
      <c r="AN169" s="512" t="s">
        <v>34</v>
      </c>
      <c r="AO169" s="460" t="s">
        <v>33</v>
      </c>
      <c r="AP169" s="513" t="s">
        <v>34</v>
      </c>
      <c r="AQ169" s="939"/>
      <c r="AR169" s="454" t="s">
        <v>173</v>
      </c>
      <c r="AS169" s="468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</row>
    <row r="170" spans="1:98" x14ac:dyDescent="0.2">
      <c r="A170" s="497" t="s">
        <v>52</v>
      </c>
      <c r="B170" s="200">
        <f t="shared" ref="B170:B176" si="25">SUM(C170+D170)</f>
        <v>237</v>
      </c>
      <c r="C170" s="201">
        <f t="shared" ref="C170:C180" si="26">SUM(E170+G170+I170+K170+M170+O170+Q170+S170+U170+W170+Y170+AA170+AC170+AE170+AG170+AI170+AK170+AM170+AO170)</f>
        <v>90</v>
      </c>
      <c r="D170" s="461">
        <f t="shared" ref="D170:D187" si="27">SUM(F170+H170+J170+L170+N170+P170+R170+T170+V170+X170+Z170+AB170+AD170+AF170+AH170+AJ170+AL170+AN170+AP170)</f>
        <v>147</v>
      </c>
      <c r="E170" s="23">
        <v>3</v>
      </c>
      <c r="F170" s="462">
        <v>0</v>
      </c>
      <c r="G170" s="23">
        <v>0</v>
      </c>
      <c r="H170" s="25">
        <v>0</v>
      </c>
      <c r="I170" s="23">
        <v>2</v>
      </c>
      <c r="J170" s="25">
        <v>0</v>
      </c>
      <c r="K170" s="23">
        <v>3</v>
      </c>
      <c r="L170" s="25">
        <v>5</v>
      </c>
      <c r="M170" s="23">
        <v>2</v>
      </c>
      <c r="N170" s="25">
        <v>4</v>
      </c>
      <c r="O170" s="23">
        <v>0</v>
      </c>
      <c r="P170" s="25">
        <v>4</v>
      </c>
      <c r="Q170" s="23">
        <v>5</v>
      </c>
      <c r="R170" s="25">
        <v>0</v>
      </c>
      <c r="S170" s="23">
        <v>7</v>
      </c>
      <c r="T170" s="25">
        <v>3</v>
      </c>
      <c r="U170" s="23">
        <v>3</v>
      </c>
      <c r="V170" s="25">
        <v>5</v>
      </c>
      <c r="W170" s="23">
        <v>2</v>
      </c>
      <c r="X170" s="25">
        <v>2</v>
      </c>
      <c r="Y170" s="23">
        <v>6</v>
      </c>
      <c r="Z170" s="25">
        <v>1</v>
      </c>
      <c r="AA170" s="23">
        <v>3</v>
      </c>
      <c r="AB170" s="25">
        <v>11</v>
      </c>
      <c r="AC170" s="23">
        <v>9</v>
      </c>
      <c r="AD170" s="25">
        <v>16</v>
      </c>
      <c r="AE170" s="23">
        <v>2</v>
      </c>
      <c r="AF170" s="25">
        <v>12</v>
      </c>
      <c r="AG170" s="23">
        <v>3</v>
      </c>
      <c r="AH170" s="25">
        <v>17</v>
      </c>
      <c r="AI170" s="23">
        <v>9</v>
      </c>
      <c r="AJ170" s="25">
        <v>19</v>
      </c>
      <c r="AK170" s="23">
        <v>5</v>
      </c>
      <c r="AL170" s="25">
        <v>14</v>
      </c>
      <c r="AM170" s="23">
        <v>10</v>
      </c>
      <c r="AN170" s="25">
        <v>13</v>
      </c>
      <c r="AO170" s="485">
        <v>16</v>
      </c>
      <c r="AP170" s="27">
        <v>21</v>
      </c>
      <c r="AQ170" s="463">
        <v>175</v>
      </c>
      <c r="AR170" s="310">
        <v>5</v>
      </c>
      <c r="AS170" s="462">
        <v>57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</row>
    <row r="171" spans="1:98" x14ac:dyDescent="0.2">
      <c r="A171" s="312" t="s">
        <v>36</v>
      </c>
      <c r="B171" s="313">
        <f t="shared" si="25"/>
        <v>0</v>
      </c>
      <c r="C171" s="314">
        <f t="shared" si="26"/>
        <v>0</v>
      </c>
      <c r="D171" s="315">
        <f>SUM(F171+H171+J171+L171+N171+P171+R171+T171+V171+X171+Z171+AB171+AD171+AF171+AH171+AJ171+AL171+AN171+AP171)</f>
        <v>0</v>
      </c>
      <c r="E171" s="84"/>
      <c r="F171" s="316"/>
      <c r="G171" s="84"/>
      <c r="H171" s="85"/>
      <c r="I171" s="84"/>
      <c r="J171" s="85"/>
      <c r="K171" s="84"/>
      <c r="L171" s="85"/>
      <c r="M171" s="84"/>
      <c r="N171" s="85"/>
      <c r="O171" s="84"/>
      <c r="P171" s="85"/>
      <c r="Q171" s="84"/>
      <c r="R171" s="85"/>
      <c r="S171" s="84"/>
      <c r="T171" s="85"/>
      <c r="U171" s="84"/>
      <c r="V171" s="85"/>
      <c r="W171" s="84"/>
      <c r="X171" s="85"/>
      <c r="Y171" s="84"/>
      <c r="Z171" s="85"/>
      <c r="AA171" s="84"/>
      <c r="AB171" s="85"/>
      <c r="AC171" s="84"/>
      <c r="AD171" s="85"/>
      <c r="AE171" s="84"/>
      <c r="AF171" s="85"/>
      <c r="AG171" s="84"/>
      <c r="AH171" s="85"/>
      <c r="AI171" s="84"/>
      <c r="AJ171" s="85"/>
      <c r="AK171" s="84"/>
      <c r="AL171" s="85"/>
      <c r="AM171" s="84"/>
      <c r="AN171" s="85"/>
      <c r="AO171" s="86"/>
      <c r="AP171" s="87"/>
      <c r="AQ171" s="317"/>
      <c r="AR171" s="318"/>
      <c r="AS171" s="316"/>
      <c r="AT171" s="311" t="str">
        <f t="shared" ref="AT171:AT194" si="28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29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0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</row>
    <row r="172" spans="1:98" ht="27" customHeight="1" x14ac:dyDescent="0.2">
      <c r="A172" s="319" t="s">
        <v>175</v>
      </c>
      <c r="B172" s="320">
        <f t="shared" si="25"/>
        <v>1</v>
      </c>
      <c r="C172" s="321">
        <f t="shared" si="26"/>
        <v>1</v>
      </c>
      <c r="D172" s="322">
        <f t="shared" si="27"/>
        <v>0</v>
      </c>
      <c r="E172" s="37">
        <v>0</v>
      </c>
      <c r="F172" s="38">
        <v>0</v>
      </c>
      <c r="G172" s="37">
        <v>0</v>
      </c>
      <c r="H172" s="39">
        <v>0</v>
      </c>
      <c r="I172" s="37">
        <v>0</v>
      </c>
      <c r="J172" s="39">
        <v>0</v>
      </c>
      <c r="K172" s="37">
        <v>0</v>
      </c>
      <c r="L172" s="39">
        <v>0</v>
      </c>
      <c r="M172" s="37">
        <v>0</v>
      </c>
      <c r="N172" s="39">
        <v>0</v>
      </c>
      <c r="O172" s="37">
        <v>0</v>
      </c>
      <c r="P172" s="39">
        <v>0</v>
      </c>
      <c r="Q172" s="37">
        <v>0</v>
      </c>
      <c r="R172" s="39">
        <v>0</v>
      </c>
      <c r="S172" s="37">
        <v>0</v>
      </c>
      <c r="T172" s="39">
        <v>0</v>
      </c>
      <c r="U172" s="37">
        <v>0</v>
      </c>
      <c r="V172" s="39">
        <v>0</v>
      </c>
      <c r="W172" s="37">
        <v>0</v>
      </c>
      <c r="X172" s="39">
        <v>0</v>
      </c>
      <c r="Y172" s="37">
        <v>0</v>
      </c>
      <c r="Z172" s="39">
        <v>0</v>
      </c>
      <c r="AA172" s="37">
        <v>0</v>
      </c>
      <c r="AB172" s="39">
        <v>0</v>
      </c>
      <c r="AC172" s="37">
        <v>0</v>
      </c>
      <c r="AD172" s="39">
        <v>0</v>
      </c>
      <c r="AE172" s="37">
        <v>0</v>
      </c>
      <c r="AF172" s="39">
        <v>0</v>
      </c>
      <c r="AG172" s="37">
        <v>0</v>
      </c>
      <c r="AH172" s="39">
        <v>0</v>
      </c>
      <c r="AI172" s="37">
        <v>0</v>
      </c>
      <c r="AJ172" s="39">
        <v>0</v>
      </c>
      <c r="AK172" s="37">
        <v>0</v>
      </c>
      <c r="AL172" s="39">
        <v>0</v>
      </c>
      <c r="AM172" s="37">
        <v>0</v>
      </c>
      <c r="AN172" s="39">
        <v>0</v>
      </c>
      <c r="AO172" s="40">
        <v>1</v>
      </c>
      <c r="AP172" s="41">
        <v>0</v>
      </c>
      <c r="AQ172" s="174"/>
      <c r="AR172" s="216"/>
      <c r="AS172" s="38">
        <v>1</v>
      </c>
      <c r="AT172" s="311" t="str">
        <f t="shared" si="28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29"/>
        <v/>
      </c>
      <c r="CB172" s="31"/>
      <c r="CC172" s="31"/>
      <c r="CD172" s="31"/>
      <c r="CE172" s="31"/>
      <c r="CF172" s="31"/>
      <c r="CG172" s="32">
        <f t="shared" si="3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</row>
    <row r="173" spans="1:98" ht="13.5" customHeight="1" x14ac:dyDescent="0.2">
      <c r="A173" s="323" t="s">
        <v>176</v>
      </c>
      <c r="B173" s="324">
        <f t="shared" si="25"/>
        <v>0</v>
      </c>
      <c r="C173" s="325">
        <f t="shared" si="26"/>
        <v>0</v>
      </c>
      <c r="D173" s="326">
        <f t="shared" si="27"/>
        <v>0</v>
      </c>
      <c r="E173" s="51"/>
      <c r="F173" s="57"/>
      <c r="G173" s="51"/>
      <c r="H173" s="57"/>
      <c r="I173" s="51"/>
      <c r="J173" s="57"/>
      <c r="K173" s="51"/>
      <c r="L173" s="52"/>
      <c r="M173" s="51"/>
      <c r="N173" s="52"/>
      <c r="O173" s="51"/>
      <c r="P173" s="52"/>
      <c r="Q173" s="51"/>
      <c r="R173" s="52"/>
      <c r="S173" s="51"/>
      <c r="T173" s="52"/>
      <c r="U173" s="51"/>
      <c r="V173" s="52"/>
      <c r="W173" s="51"/>
      <c r="X173" s="52"/>
      <c r="Y173" s="51"/>
      <c r="Z173" s="52"/>
      <c r="AA173" s="51"/>
      <c r="AB173" s="57"/>
      <c r="AC173" s="51"/>
      <c r="AD173" s="57"/>
      <c r="AE173" s="51"/>
      <c r="AF173" s="52"/>
      <c r="AG173" s="51"/>
      <c r="AH173" s="52"/>
      <c r="AI173" s="51"/>
      <c r="AJ173" s="52"/>
      <c r="AK173" s="51"/>
      <c r="AL173" s="52"/>
      <c r="AM173" s="51"/>
      <c r="AN173" s="52"/>
      <c r="AO173" s="53"/>
      <c r="AP173" s="54"/>
      <c r="AQ173" s="185"/>
      <c r="AR173" s="100"/>
      <c r="AS173" s="57"/>
      <c r="AT173" s="311" t="str">
        <f t="shared" si="28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29"/>
        <v/>
      </c>
      <c r="CB173" s="31"/>
      <c r="CC173" s="31"/>
      <c r="CD173" s="31"/>
      <c r="CE173" s="31"/>
      <c r="CF173" s="31"/>
      <c r="CG173" s="32">
        <f t="shared" si="3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</row>
    <row r="174" spans="1:98" ht="15.6" customHeight="1" x14ac:dyDescent="0.2">
      <c r="A174" s="323" t="s">
        <v>177</v>
      </c>
      <c r="B174" s="324">
        <f t="shared" si="25"/>
        <v>42</v>
      </c>
      <c r="C174" s="325">
        <f t="shared" si="26"/>
        <v>19</v>
      </c>
      <c r="D174" s="326">
        <f t="shared" si="27"/>
        <v>23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1</v>
      </c>
      <c r="Z174" s="52">
        <v>0</v>
      </c>
      <c r="AA174" s="51">
        <v>1</v>
      </c>
      <c r="AB174" s="57">
        <v>2</v>
      </c>
      <c r="AC174" s="51">
        <v>0</v>
      </c>
      <c r="AD174" s="57">
        <v>2</v>
      </c>
      <c r="AE174" s="51">
        <v>0</v>
      </c>
      <c r="AF174" s="52">
        <v>1</v>
      </c>
      <c r="AG174" s="51">
        <v>2</v>
      </c>
      <c r="AH174" s="52">
        <v>2</v>
      </c>
      <c r="AI174" s="51">
        <v>2</v>
      </c>
      <c r="AJ174" s="52">
        <v>4</v>
      </c>
      <c r="AK174" s="51">
        <v>3</v>
      </c>
      <c r="AL174" s="52">
        <v>6</v>
      </c>
      <c r="AM174" s="51">
        <v>4</v>
      </c>
      <c r="AN174" s="52">
        <v>4</v>
      </c>
      <c r="AO174" s="53">
        <v>6</v>
      </c>
      <c r="AP174" s="54">
        <v>2</v>
      </c>
      <c r="AQ174" s="185">
        <v>11</v>
      </c>
      <c r="AR174" s="100"/>
      <c r="AS174" s="57">
        <v>31</v>
      </c>
      <c r="AT174" s="311" t="str">
        <f t="shared" si="28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29"/>
        <v/>
      </c>
      <c r="CB174" s="31"/>
      <c r="CC174" s="31"/>
      <c r="CD174" s="31"/>
      <c r="CE174" s="31"/>
      <c r="CF174" s="31"/>
      <c r="CG174" s="32">
        <f t="shared" si="3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</row>
    <row r="175" spans="1:98" ht="15.6" customHeight="1" x14ac:dyDescent="0.2">
      <c r="A175" s="323" t="s">
        <v>178</v>
      </c>
      <c r="B175" s="324">
        <f t="shared" si="25"/>
        <v>0</v>
      </c>
      <c r="C175" s="325">
        <f t="shared" si="26"/>
        <v>0</v>
      </c>
      <c r="D175" s="326">
        <f t="shared" si="27"/>
        <v>0</v>
      </c>
      <c r="E175" s="51"/>
      <c r="F175" s="57"/>
      <c r="G175" s="51"/>
      <c r="H175" s="57"/>
      <c r="I175" s="51"/>
      <c r="J175" s="57"/>
      <c r="K175" s="51"/>
      <c r="L175" s="52"/>
      <c r="M175" s="51"/>
      <c r="N175" s="52"/>
      <c r="O175" s="51"/>
      <c r="P175" s="52"/>
      <c r="Q175" s="51"/>
      <c r="R175" s="52"/>
      <c r="S175" s="51"/>
      <c r="T175" s="52"/>
      <c r="U175" s="51"/>
      <c r="V175" s="52"/>
      <c r="W175" s="51"/>
      <c r="X175" s="52"/>
      <c r="Y175" s="51"/>
      <c r="Z175" s="52"/>
      <c r="AA175" s="51"/>
      <c r="AB175" s="57"/>
      <c r="AC175" s="51"/>
      <c r="AD175" s="57"/>
      <c r="AE175" s="51"/>
      <c r="AF175" s="52"/>
      <c r="AG175" s="51"/>
      <c r="AH175" s="52"/>
      <c r="AI175" s="51"/>
      <c r="AJ175" s="52"/>
      <c r="AK175" s="51"/>
      <c r="AL175" s="52"/>
      <c r="AM175" s="51"/>
      <c r="AN175" s="52"/>
      <c r="AO175" s="53"/>
      <c r="AP175" s="54"/>
      <c r="AQ175" s="185"/>
      <c r="AR175" s="100"/>
      <c r="AS175" s="57"/>
      <c r="AT175" s="311" t="str">
        <f t="shared" si="28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29"/>
        <v/>
      </c>
      <c r="CB175" s="31"/>
      <c r="CC175" s="31"/>
      <c r="CD175" s="31"/>
      <c r="CE175" s="31"/>
      <c r="CF175" s="31"/>
      <c r="CG175" s="32">
        <f t="shared" si="3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</row>
    <row r="176" spans="1:98" ht="15.6" customHeight="1" x14ac:dyDescent="0.2">
      <c r="A176" s="323" t="s">
        <v>179</v>
      </c>
      <c r="B176" s="324">
        <f t="shared" si="25"/>
        <v>0</v>
      </c>
      <c r="C176" s="325">
        <f t="shared" si="26"/>
        <v>0</v>
      </c>
      <c r="D176" s="326">
        <f>SUM(F176+H176+J176+L176+N176+P176+R176+T176+V176+X176+Z176+AB176+AD176+AF176+AH176+AJ176+AL176+AN176+AP176)</f>
        <v>0</v>
      </c>
      <c r="E176" s="51"/>
      <c r="F176" s="57"/>
      <c r="G176" s="51"/>
      <c r="H176" s="57"/>
      <c r="I176" s="51"/>
      <c r="J176" s="57"/>
      <c r="K176" s="51"/>
      <c r="L176" s="52"/>
      <c r="M176" s="51"/>
      <c r="N176" s="52"/>
      <c r="O176" s="51"/>
      <c r="P176" s="52"/>
      <c r="Q176" s="51"/>
      <c r="R176" s="52"/>
      <c r="S176" s="51"/>
      <c r="T176" s="52"/>
      <c r="U176" s="51"/>
      <c r="V176" s="52"/>
      <c r="W176" s="51"/>
      <c r="X176" s="52"/>
      <c r="Y176" s="51"/>
      <c r="Z176" s="52"/>
      <c r="AA176" s="51"/>
      <c r="AB176" s="57"/>
      <c r="AC176" s="51"/>
      <c r="AD176" s="57"/>
      <c r="AE176" s="51"/>
      <c r="AF176" s="52"/>
      <c r="AG176" s="51"/>
      <c r="AH176" s="52"/>
      <c r="AI176" s="51"/>
      <c r="AJ176" s="52"/>
      <c r="AK176" s="51"/>
      <c r="AL176" s="52"/>
      <c r="AM176" s="51"/>
      <c r="AN176" s="52"/>
      <c r="AO176" s="53"/>
      <c r="AP176" s="54"/>
      <c r="AQ176" s="185"/>
      <c r="AR176" s="100"/>
      <c r="AS176" s="57"/>
      <c r="AT176" s="311" t="str">
        <f t="shared" si="28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29"/>
        <v/>
      </c>
      <c r="CB176" s="31"/>
      <c r="CC176" s="31"/>
      <c r="CD176" s="31"/>
      <c r="CE176" s="31"/>
      <c r="CF176" s="31"/>
      <c r="CG176" s="32">
        <f t="shared" si="3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</row>
    <row r="177" spans="1:98" ht="15.6" customHeight="1" x14ac:dyDescent="0.2">
      <c r="A177" s="323" t="s">
        <v>180</v>
      </c>
      <c r="B177" s="324">
        <f t="shared" ref="B177:B187" si="31">SUM(C177+D177)</f>
        <v>0</v>
      </c>
      <c r="C177" s="325">
        <f t="shared" si="26"/>
        <v>0</v>
      </c>
      <c r="D177" s="326">
        <f>SUM(F177+H177+J177+L177+N177+P177+R177+T177+V177+X177+Z177+AB177+AD177+AF177+AH177+AJ177+AL177+AN177+AP177)</f>
        <v>0</v>
      </c>
      <c r="E177" s="51"/>
      <c r="F177" s="57"/>
      <c r="G177" s="51"/>
      <c r="H177" s="57"/>
      <c r="I177" s="51"/>
      <c r="J177" s="57"/>
      <c r="K177" s="51"/>
      <c r="L177" s="52"/>
      <c r="M177" s="51"/>
      <c r="N177" s="52"/>
      <c r="O177" s="51"/>
      <c r="P177" s="52"/>
      <c r="Q177" s="51"/>
      <c r="R177" s="52"/>
      <c r="S177" s="51"/>
      <c r="T177" s="52"/>
      <c r="U177" s="51"/>
      <c r="V177" s="52"/>
      <c r="W177" s="51"/>
      <c r="X177" s="52"/>
      <c r="Y177" s="51"/>
      <c r="Z177" s="52"/>
      <c r="AA177" s="51"/>
      <c r="AB177" s="57"/>
      <c r="AC177" s="51"/>
      <c r="AD177" s="57"/>
      <c r="AE177" s="51"/>
      <c r="AF177" s="52"/>
      <c r="AG177" s="51"/>
      <c r="AH177" s="52"/>
      <c r="AI177" s="51"/>
      <c r="AJ177" s="52"/>
      <c r="AK177" s="51"/>
      <c r="AL177" s="52"/>
      <c r="AM177" s="51"/>
      <c r="AN177" s="52"/>
      <c r="AO177" s="53"/>
      <c r="AP177" s="54"/>
      <c r="AQ177" s="185"/>
      <c r="AR177" s="100"/>
      <c r="AS177" s="57"/>
      <c r="AT177" s="311" t="str">
        <f t="shared" si="28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29"/>
        <v/>
      </c>
      <c r="CB177" s="31"/>
      <c r="CC177" s="31"/>
      <c r="CD177" s="31"/>
      <c r="CE177" s="31"/>
      <c r="CF177" s="31"/>
      <c r="CG177" s="32">
        <f t="shared" si="3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</row>
    <row r="178" spans="1:98" ht="15.6" customHeight="1" x14ac:dyDescent="0.2">
      <c r="A178" s="323" t="s">
        <v>59</v>
      </c>
      <c r="B178" s="324">
        <f t="shared" si="31"/>
        <v>0</v>
      </c>
      <c r="C178" s="325">
        <f t="shared" si="26"/>
        <v>0</v>
      </c>
      <c r="D178" s="326">
        <f t="shared" si="27"/>
        <v>0</v>
      </c>
      <c r="E178" s="51"/>
      <c r="F178" s="57"/>
      <c r="G178" s="51"/>
      <c r="H178" s="57"/>
      <c r="I178" s="51"/>
      <c r="J178" s="57"/>
      <c r="K178" s="51"/>
      <c r="L178" s="52"/>
      <c r="M178" s="51"/>
      <c r="N178" s="52"/>
      <c r="O178" s="51"/>
      <c r="P178" s="52"/>
      <c r="Q178" s="51"/>
      <c r="R178" s="52"/>
      <c r="S178" s="51"/>
      <c r="T178" s="52"/>
      <c r="U178" s="51"/>
      <c r="V178" s="52"/>
      <c r="W178" s="51"/>
      <c r="X178" s="52"/>
      <c r="Y178" s="51"/>
      <c r="Z178" s="52"/>
      <c r="AA178" s="51"/>
      <c r="AB178" s="57"/>
      <c r="AC178" s="51"/>
      <c r="AD178" s="57"/>
      <c r="AE178" s="51"/>
      <c r="AF178" s="52"/>
      <c r="AG178" s="51"/>
      <c r="AH178" s="52"/>
      <c r="AI178" s="51"/>
      <c r="AJ178" s="52"/>
      <c r="AK178" s="51"/>
      <c r="AL178" s="52"/>
      <c r="AM178" s="51"/>
      <c r="AN178" s="52"/>
      <c r="AO178" s="53"/>
      <c r="AP178" s="54"/>
      <c r="AQ178" s="185"/>
      <c r="AR178" s="100"/>
      <c r="AS178" s="57"/>
      <c r="AT178" s="311" t="str">
        <f t="shared" si="28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29"/>
        <v/>
      </c>
      <c r="CB178" s="31"/>
      <c r="CC178" s="31"/>
      <c r="CD178" s="31"/>
      <c r="CE178" s="31"/>
      <c r="CF178" s="31"/>
      <c r="CG178" s="32">
        <f t="shared" si="3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</row>
    <row r="179" spans="1:98" ht="15.6" customHeight="1" x14ac:dyDescent="0.2">
      <c r="A179" s="323" t="s">
        <v>181</v>
      </c>
      <c r="B179" s="324">
        <f t="shared" si="31"/>
        <v>0</v>
      </c>
      <c r="C179" s="325">
        <f t="shared" si="26"/>
        <v>0</v>
      </c>
      <c r="D179" s="326">
        <f t="shared" si="27"/>
        <v>0</v>
      </c>
      <c r="E179" s="51"/>
      <c r="F179" s="57"/>
      <c r="G179" s="51"/>
      <c r="H179" s="57"/>
      <c r="I179" s="51"/>
      <c r="J179" s="57"/>
      <c r="K179" s="51"/>
      <c r="L179" s="52"/>
      <c r="M179" s="51"/>
      <c r="N179" s="52"/>
      <c r="O179" s="51"/>
      <c r="P179" s="52"/>
      <c r="Q179" s="51"/>
      <c r="R179" s="52"/>
      <c r="S179" s="51"/>
      <c r="T179" s="52"/>
      <c r="U179" s="51"/>
      <c r="V179" s="52"/>
      <c r="W179" s="51"/>
      <c r="X179" s="52"/>
      <c r="Y179" s="51"/>
      <c r="Z179" s="52"/>
      <c r="AA179" s="51"/>
      <c r="AB179" s="57"/>
      <c r="AC179" s="51"/>
      <c r="AD179" s="57"/>
      <c r="AE179" s="51"/>
      <c r="AF179" s="52"/>
      <c r="AG179" s="51"/>
      <c r="AH179" s="52"/>
      <c r="AI179" s="51"/>
      <c r="AJ179" s="52"/>
      <c r="AK179" s="51"/>
      <c r="AL179" s="52"/>
      <c r="AM179" s="51"/>
      <c r="AN179" s="52"/>
      <c r="AO179" s="53"/>
      <c r="AP179" s="54"/>
      <c r="AQ179" s="185"/>
      <c r="AR179" s="100"/>
      <c r="AS179" s="57"/>
      <c r="AT179" s="311" t="str">
        <f t="shared" si="28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29"/>
        <v/>
      </c>
      <c r="CB179" s="31"/>
      <c r="CC179" s="31"/>
      <c r="CD179" s="31"/>
      <c r="CE179" s="31"/>
      <c r="CF179" s="31"/>
      <c r="CG179" s="32">
        <f t="shared" si="3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</row>
    <row r="180" spans="1:98" ht="15.6" customHeight="1" x14ac:dyDescent="0.2">
      <c r="A180" s="323" t="s">
        <v>182</v>
      </c>
      <c r="B180" s="324">
        <f t="shared" si="31"/>
        <v>0</v>
      </c>
      <c r="C180" s="325">
        <f t="shared" si="26"/>
        <v>0</v>
      </c>
      <c r="D180" s="326">
        <f t="shared" si="27"/>
        <v>0</v>
      </c>
      <c r="E180" s="51"/>
      <c r="F180" s="57"/>
      <c r="G180" s="51"/>
      <c r="H180" s="57"/>
      <c r="I180" s="51"/>
      <c r="J180" s="57"/>
      <c r="K180" s="51"/>
      <c r="L180" s="52"/>
      <c r="M180" s="51"/>
      <c r="N180" s="52"/>
      <c r="O180" s="51"/>
      <c r="P180" s="52"/>
      <c r="Q180" s="51"/>
      <c r="R180" s="52"/>
      <c r="S180" s="51"/>
      <c r="T180" s="52"/>
      <c r="U180" s="51"/>
      <c r="V180" s="52"/>
      <c r="W180" s="51"/>
      <c r="X180" s="52"/>
      <c r="Y180" s="51"/>
      <c r="Z180" s="52"/>
      <c r="AA180" s="51"/>
      <c r="AB180" s="57"/>
      <c r="AC180" s="51"/>
      <c r="AD180" s="57"/>
      <c r="AE180" s="51"/>
      <c r="AF180" s="52"/>
      <c r="AG180" s="51"/>
      <c r="AH180" s="52"/>
      <c r="AI180" s="51"/>
      <c r="AJ180" s="52"/>
      <c r="AK180" s="51"/>
      <c r="AL180" s="52"/>
      <c r="AM180" s="51"/>
      <c r="AN180" s="52"/>
      <c r="AO180" s="53"/>
      <c r="AP180" s="54"/>
      <c r="AQ180" s="185"/>
      <c r="AR180" s="100"/>
      <c r="AS180" s="57"/>
      <c r="AT180" s="311" t="str">
        <f t="shared" si="28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29"/>
        <v/>
      </c>
      <c r="CB180" s="31"/>
      <c r="CC180" s="31"/>
      <c r="CD180" s="31"/>
      <c r="CE180" s="31"/>
      <c r="CF180" s="31"/>
      <c r="CG180" s="32">
        <f t="shared" si="3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</row>
    <row r="181" spans="1:98" ht="18" customHeight="1" x14ac:dyDescent="0.2">
      <c r="A181" s="323" t="s">
        <v>183</v>
      </c>
      <c r="B181" s="324">
        <f t="shared" si="31"/>
        <v>123</v>
      </c>
      <c r="C181" s="325">
        <f t="shared" ref="C181:D200" si="32">SUM(E181+G181+I181+K181+M181+O181+Q181+S181+U181+W181+Y181+AA181+AC181+AE181+AG181+AI181+AK181+AM181+AO181)</f>
        <v>40</v>
      </c>
      <c r="D181" s="326">
        <f t="shared" si="27"/>
        <v>83</v>
      </c>
      <c r="E181" s="51">
        <v>0</v>
      </c>
      <c r="F181" s="57">
        <v>0</v>
      </c>
      <c r="G181" s="51">
        <v>0</v>
      </c>
      <c r="H181" s="57">
        <v>0</v>
      </c>
      <c r="I181" s="51">
        <v>2</v>
      </c>
      <c r="J181" s="57">
        <v>0</v>
      </c>
      <c r="K181" s="51">
        <v>2</v>
      </c>
      <c r="L181" s="52">
        <v>2</v>
      </c>
      <c r="M181" s="51">
        <v>1</v>
      </c>
      <c r="N181" s="52">
        <v>3</v>
      </c>
      <c r="O181" s="51">
        <v>0</v>
      </c>
      <c r="P181" s="52">
        <v>3</v>
      </c>
      <c r="Q181" s="51">
        <v>5</v>
      </c>
      <c r="R181" s="52">
        <v>0</v>
      </c>
      <c r="S181" s="51">
        <v>7</v>
      </c>
      <c r="T181" s="52">
        <v>2</v>
      </c>
      <c r="U181" s="51">
        <v>3</v>
      </c>
      <c r="V181" s="52">
        <v>5</v>
      </c>
      <c r="W181" s="51">
        <v>1</v>
      </c>
      <c r="X181" s="52">
        <v>2</v>
      </c>
      <c r="Y181" s="51">
        <v>5</v>
      </c>
      <c r="Z181" s="52">
        <v>1</v>
      </c>
      <c r="AA181" s="51">
        <v>0</v>
      </c>
      <c r="AB181" s="57">
        <v>7</v>
      </c>
      <c r="AC181" s="51">
        <v>6</v>
      </c>
      <c r="AD181" s="57">
        <v>11</v>
      </c>
      <c r="AE181" s="51">
        <v>0</v>
      </c>
      <c r="AF181" s="52">
        <v>7</v>
      </c>
      <c r="AG181" s="51">
        <v>0</v>
      </c>
      <c r="AH181" s="52">
        <v>12</v>
      </c>
      <c r="AI181" s="51">
        <v>4</v>
      </c>
      <c r="AJ181" s="52">
        <v>10</v>
      </c>
      <c r="AK181" s="51">
        <v>0</v>
      </c>
      <c r="AL181" s="52">
        <v>6</v>
      </c>
      <c r="AM181" s="51">
        <v>2</v>
      </c>
      <c r="AN181" s="52">
        <v>1</v>
      </c>
      <c r="AO181" s="53">
        <v>2</v>
      </c>
      <c r="AP181" s="54">
        <v>11</v>
      </c>
      <c r="AQ181" s="185">
        <v>123</v>
      </c>
      <c r="AR181" s="100"/>
      <c r="AS181" s="57"/>
      <c r="AT181" s="311" t="str">
        <f t="shared" si="28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29"/>
        <v/>
      </c>
      <c r="CB181" s="31"/>
      <c r="CC181" s="31"/>
      <c r="CD181" s="31"/>
      <c r="CE181" s="31"/>
      <c r="CF181" s="31"/>
      <c r="CG181" s="32">
        <f t="shared" si="3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</row>
    <row r="182" spans="1:98" ht="15" customHeight="1" x14ac:dyDescent="0.2">
      <c r="A182" s="323" t="s">
        <v>184</v>
      </c>
      <c r="B182" s="324">
        <f t="shared" si="31"/>
        <v>4</v>
      </c>
      <c r="C182" s="325">
        <f t="shared" si="32"/>
        <v>3</v>
      </c>
      <c r="D182" s="326">
        <f t="shared" si="27"/>
        <v>1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1</v>
      </c>
      <c r="AB182" s="57">
        <v>1</v>
      </c>
      <c r="AC182" s="51">
        <v>2</v>
      </c>
      <c r="AD182" s="57">
        <v>0</v>
      </c>
      <c r="AE182" s="51">
        <v>0</v>
      </c>
      <c r="AF182" s="52">
        <v>0</v>
      </c>
      <c r="AG182" s="51">
        <v>0</v>
      </c>
      <c r="AH182" s="52">
        <v>0</v>
      </c>
      <c r="AI182" s="51">
        <v>0</v>
      </c>
      <c r="AJ182" s="52">
        <v>0</v>
      </c>
      <c r="AK182" s="51">
        <v>0</v>
      </c>
      <c r="AL182" s="52">
        <v>0</v>
      </c>
      <c r="AM182" s="51">
        <v>0</v>
      </c>
      <c r="AN182" s="52">
        <v>0</v>
      </c>
      <c r="AO182" s="53">
        <v>0</v>
      </c>
      <c r="AP182" s="54">
        <v>0</v>
      </c>
      <c r="AQ182" s="185">
        <v>4</v>
      </c>
      <c r="AR182" s="100"/>
      <c r="AS182" s="57"/>
      <c r="AT182" s="311" t="str">
        <f t="shared" si="28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29"/>
        <v/>
      </c>
      <c r="CB182" s="31"/>
      <c r="CC182" s="31"/>
      <c r="CD182" s="31"/>
      <c r="CE182" s="31"/>
      <c r="CF182" s="31"/>
      <c r="CG182" s="32">
        <f t="shared" si="3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</row>
    <row r="183" spans="1:98" ht="15" customHeight="1" x14ac:dyDescent="0.2">
      <c r="A183" s="323" t="s">
        <v>185</v>
      </c>
      <c r="B183" s="324">
        <f t="shared" si="31"/>
        <v>5</v>
      </c>
      <c r="C183" s="325">
        <f t="shared" si="32"/>
        <v>4</v>
      </c>
      <c r="D183" s="326">
        <f t="shared" si="27"/>
        <v>1</v>
      </c>
      <c r="E183" s="51">
        <v>0</v>
      </c>
      <c r="F183" s="57">
        <v>0</v>
      </c>
      <c r="G183" s="51">
        <v>0</v>
      </c>
      <c r="H183" s="57">
        <v>0</v>
      </c>
      <c r="I183" s="51">
        <v>0</v>
      </c>
      <c r="J183" s="57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  <c r="Y183" s="51">
        <v>0</v>
      </c>
      <c r="Z183" s="52">
        <v>0</v>
      </c>
      <c r="AA183" s="51">
        <v>1</v>
      </c>
      <c r="AB183" s="57">
        <v>1</v>
      </c>
      <c r="AC183" s="51">
        <v>0</v>
      </c>
      <c r="AD183" s="57">
        <v>0</v>
      </c>
      <c r="AE183" s="51">
        <v>0</v>
      </c>
      <c r="AF183" s="52">
        <v>0</v>
      </c>
      <c r="AG183" s="51">
        <v>1</v>
      </c>
      <c r="AH183" s="52">
        <v>0</v>
      </c>
      <c r="AI183" s="51">
        <v>0</v>
      </c>
      <c r="AJ183" s="52">
        <v>0</v>
      </c>
      <c r="AK183" s="51">
        <v>1</v>
      </c>
      <c r="AL183" s="52">
        <v>0</v>
      </c>
      <c r="AM183" s="51">
        <v>1</v>
      </c>
      <c r="AN183" s="52">
        <v>0</v>
      </c>
      <c r="AO183" s="53">
        <v>0</v>
      </c>
      <c r="AP183" s="54">
        <v>0</v>
      </c>
      <c r="AQ183" s="185">
        <v>5</v>
      </c>
      <c r="AR183" s="100"/>
      <c r="AS183" s="57"/>
      <c r="AT183" s="311" t="str">
        <f t="shared" si="28"/>
        <v/>
      </c>
      <c r="CA183" s="31" t="str">
        <f t="shared" si="29"/>
        <v/>
      </c>
      <c r="CB183" s="31"/>
      <c r="CC183" s="31"/>
      <c r="CD183" s="31"/>
      <c r="CE183" s="31"/>
      <c r="CF183" s="31"/>
      <c r="CG183" s="32">
        <f t="shared" si="3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</row>
    <row r="184" spans="1:98" ht="15" customHeight="1" x14ac:dyDescent="0.2">
      <c r="A184" s="323" t="s">
        <v>186</v>
      </c>
      <c r="B184" s="324">
        <f t="shared" si="31"/>
        <v>0</v>
      </c>
      <c r="C184" s="325">
        <f t="shared" si="32"/>
        <v>0</v>
      </c>
      <c r="D184" s="326">
        <f t="shared" si="27"/>
        <v>0</v>
      </c>
      <c r="E184" s="51"/>
      <c r="F184" s="57"/>
      <c r="G184" s="51"/>
      <c r="H184" s="57"/>
      <c r="I184" s="51"/>
      <c r="J184" s="57"/>
      <c r="K184" s="51"/>
      <c r="L184" s="52"/>
      <c r="M184" s="51"/>
      <c r="N184" s="52"/>
      <c r="O184" s="51"/>
      <c r="P184" s="52"/>
      <c r="Q184" s="51"/>
      <c r="R184" s="52"/>
      <c r="S184" s="51"/>
      <c r="T184" s="52"/>
      <c r="U184" s="51"/>
      <c r="V184" s="52"/>
      <c r="W184" s="51"/>
      <c r="X184" s="52"/>
      <c r="Y184" s="51"/>
      <c r="Z184" s="52"/>
      <c r="AA184" s="51"/>
      <c r="AB184" s="57"/>
      <c r="AC184" s="51"/>
      <c r="AD184" s="57"/>
      <c r="AE184" s="51"/>
      <c r="AF184" s="52"/>
      <c r="AG184" s="51"/>
      <c r="AH184" s="52"/>
      <c r="AI184" s="51"/>
      <c r="AJ184" s="52"/>
      <c r="AK184" s="51"/>
      <c r="AL184" s="52"/>
      <c r="AM184" s="51"/>
      <c r="AN184" s="52"/>
      <c r="AO184" s="53"/>
      <c r="AP184" s="54"/>
      <c r="AQ184" s="185"/>
      <c r="AR184" s="100"/>
      <c r="AS184" s="57"/>
      <c r="AT184" s="311" t="str">
        <f t="shared" si="28"/>
        <v/>
      </c>
      <c r="CA184" s="31" t="str">
        <f t="shared" si="29"/>
        <v/>
      </c>
      <c r="CB184" s="31"/>
      <c r="CC184" s="31"/>
      <c r="CD184" s="31"/>
      <c r="CE184" s="31"/>
      <c r="CF184" s="31"/>
      <c r="CG184" s="32">
        <f t="shared" si="3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</row>
    <row r="185" spans="1:98" ht="15" customHeight="1" x14ac:dyDescent="0.2">
      <c r="A185" s="323" t="s">
        <v>187</v>
      </c>
      <c r="B185" s="324">
        <f t="shared" si="31"/>
        <v>18</v>
      </c>
      <c r="C185" s="325">
        <f t="shared" si="32"/>
        <v>6</v>
      </c>
      <c r="D185" s="326">
        <f t="shared" si="27"/>
        <v>12</v>
      </c>
      <c r="E185" s="51">
        <v>1</v>
      </c>
      <c r="F185" s="57">
        <v>0</v>
      </c>
      <c r="G185" s="51">
        <v>0</v>
      </c>
      <c r="H185" s="57">
        <v>0</v>
      </c>
      <c r="I185" s="51">
        <v>0</v>
      </c>
      <c r="J185" s="57">
        <v>0</v>
      </c>
      <c r="K185" s="51">
        <v>1</v>
      </c>
      <c r="L185" s="52">
        <v>1</v>
      </c>
      <c r="M185" s="51">
        <v>0</v>
      </c>
      <c r="N185" s="52">
        <v>0</v>
      </c>
      <c r="O185" s="51">
        <v>0</v>
      </c>
      <c r="P185" s="52">
        <v>0</v>
      </c>
      <c r="Q185" s="51">
        <v>0</v>
      </c>
      <c r="R185" s="52">
        <v>0</v>
      </c>
      <c r="S185" s="51">
        <v>0</v>
      </c>
      <c r="T185" s="52">
        <v>0</v>
      </c>
      <c r="U185" s="51">
        <v>0</v>
      </c>
      <c r="V185" s="52">
        <v>0</v>
      </c>
      <c r="W185" s="51">
        <v>0</v>
      </c>
      <c r="X185" s="52">
        <v>0</v>
      </c>
      <c r="Y185" s="51">
        <v>0</v>
      </c>
      <c r="Z185" s="52">
        <v>0</v>
      </c>
      <c r="AA185" s="51">
        <v>0</v>
      </c>
      <c r="AB185" s="57">
        <v>0</v>
      </c>
      <c r="AC185" s="51">
        <v>0</v>
      </c>
      <c r="AD185" s="57">
        <v>1</v>
      </c>
      <c r="AE185" s="51">
        <v>1</v>
      </c>
      <c r="AF185" s="52">
        <v>1</v>
      </c>
      <c r="AG185" s="51">
        <v>0</v>
      </c>
      <c r="AH185" s="52">
        <v>1</v>
      </c>
      <c r="AI185" s="51">
        <v>0</v>
      </c>
      <c r="AJ185" s="52">
        <v>1</v>
      </c>
      <c r="AK185" s="51">
        <v>0</v>
      </c>
      <c r="AL185" s="52">
        <v>0</v>
      </c>
      <c r="AM185" s="51">
        <v>1</v>
      </c>
      <c r="AN185" s="52">
        <v>3</v>
      </c>
      <c r="AO185" s="53">
        <v>2</v>
      </c>
      <c r="AP185" s="54">
        <v>4</v>
      </c>
      <c r="AQ185" s="185">
        <v>7</v>
      </c>
      <c r="AR185" s="100">
        <v>2</v>
      </c>
      <c r="AS185" s="57">
        <v>9</v>
      </c>
      <c r="AT185" s="311" t="str">
        <f t="shared" si="28"/>
        <v/>
      </c>
      <c r="CA185" s="31" t="str">
        <f t="shared" si="29"/>
        <v/>
      </c>
      <c r="CB185" s="31"/>
      <c r="CC185" s="31"/>
      <c r="CD185" s="31"/>
      <c r="CE185" s="31"/>
      <c r="CF185" s="31"/>
      <c r="CG185" s="32">
        <f t="shared" si="3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</row>
    <row r="186" spans="1:98" ht="15" customHeight="1" x14ac:dyDescent="0.2">
      <c r="A186" s="323" t="s">
        <v>188</v>
      </c>
      <c r="B186" s="324">
        <f t="shared" si="31"/>
        <v>0</v>
      </c>
      <c r="C186" s="325">
        <f t="shared" si="32"/>
        <v>0</v>
      </c>
      <c r="D186" s="326">
        <f t="shared" si="27"/>
        <v>0</v>
      </c>
      <c r="E186" s="51"/>
      <c r="F186" s="57"/>
      <c r="G186" s="51"/>
      <c r="H186" s="57"/>
      <c r="I186" s="51"/>
      <c r="J186" s="57"/>
      <c r="K186" s="51"/>
      <c r="L186" s="52"/>
      <c r="M186" s="51"/>
      <c r="N186" s="52"/>
      <c r="O186" s="51"/>
      <c r="P186" s="52"/>
      <c r="Q186" s="51"/>
      <c r="R186" s="52"/>
      <c r="S186" s="51"/>
      <c r="T186" s="52"/>
      <c r="U186" s="51"/>
      <c r="V186" s="52"/>
      <c r="W186" s="51"/>
      <c r="X186" s="52"/>
      <c r="Y186" s="51"/>
      <c r="Z186" s="52"/>
      <c r="AA186" s="51"/>
      <c r="AB186" s="57"/>
      <c r="AC186" s="51"/>
      <c r="AD186" s="57"/>
      <c r="AE186" s="51"/>
      <c r="AF186" s="52"/>
      <c r="AG186" s="51"/>
      <c r="AH186" s="52"/>
      <c r="AI186" s="51"/>
      <c r="AJ186" s="52"/>
      <c r="AK186" s="51"/>
      <c r="AL186" s="52"/>
      <c r="AM186" s="51"/>
      <c r="AN186" s="52"/>
      <c r="AO186" s="53"/>
      <c r="AP186" s="54"/>
      <c r="AQ186" s="185"/>
      <c r="AR186" s="100"/>
      <c r="AS186" s="57"/>
      <c r="AT186" s="311" t="str">
        <f t="shared" si="28"/>
        <v/>
      </c>
      <c r="CA186" s="31" t="str">
        <f t="shared" si="29"/>
        <v/>
      </c>
      <c r="CB186" s="31"/>
      <c r="CC186" s="31"/>
      <c r="CD186" s="31"/>
      <c r="CE186" s="31"/>
      <c r="CF186" s="31"/>
      <c r="CG186" s="32">
        <f t="shared" si="3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</row>
    <row r="187" spans="1:98" ht="15" customHeight="1" x14ac:dyDescent="0.2">
      <c r="A187" s="323" t="s">
        <v>189</v>
      </c>
      <c r="B187" s="324">
        <f t="shared" si="31"/>
        <v>0</v>
      </c>
      <c r="C187" s="325">
        <f t="shared" si="32"/>
        <v>0</v>
      </c>
      <c r="D187" s="326">
        <f t="shared" si="27"/>
        <v>0</v>
      </c>
      <c r="E187" s="51"/>
      <c r="F187" s="57"/>
      <c r="G187" s="51"/>
      <c r="H187" s="57"/>
      <c r="I187" s="51"/>
      <c r="J187" s="57"/>
      <c r="K187" s="51"/>
      <c r="L187" s="52"/>
      <c r="M187" s="51"/>
      <c r="N187" s="52"/>
      <c r="O187" s="51"/>
      <c r="P187" s="52"/>
      <c r="Q187" s="51"/>
      <c r="R187" s="52"/>
      <c r="S187" s="51"/>
      <c r="T187" s="52"/>
      <c r="U187" s="51"/>
      <c r="V187" s="52"/>
      <c r="W187" s="51"/>
      <c r="X187" s="52"/>
      <c r="Y187" s="51"/>
      <c r="Z187" s="52"/>
      <c r="AA187" s="51"/>
      <c r="AB187" s="57"/>
      <c r="AC187" s="51"/>
      <c r="AD187" s="57"/>
      <c r="AE187" s="51"/>
      <c r="AF187" s="52"/>
      <c r="AG187" s="51"/>
      <c r="AH187" s="52"/>
      <c r="AI187" s="51"/>
      <c r="AJ187" s="52"/>
      <c r="AK187" s="51"/>
      <c r="AL187" s="52"/>
      <c r="AM187" s="51"/>
      <c r="AN187" s="52"/>
      <c r="AO187" s="53"/>
      <c r="AP187" s="54"/>
      <c r="AQ187" s="185"/>
      <c r="AR187" s="100"/>
      <c r="AS187" s="57"/>
      <c r="AT187" s="311" t="str">
        <f t="shared" si="28"/>
        <v/>
      </c>
      <c r="CA187" s="31" t="str">
        <f t="shared" si="29"/>
        <v/>
      </c>
      <c r="CB187" s="31"/>
      <c r="CC187" s="31"/>
      <c r="CD187" s="31"/>
      <c r="CE187" s="31"/>
      <c r="CF187" s="31"/>
      <c r="CG187" s="32">
        <f t="shared" si="3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</row>
    <row r="188" spans="1:98" ht="15" customHeight="1" x14ac:dyDescent="0.2">
      <c r="A188" s="323" t="s">
        <v>190</v>
      </c>
      <c r="B188" s="324">
        <f>SUM(C188+D188)</f>
        <v>3</v>
      </c>
      <c r="C188" s="325">
        <f t="shared" si="32"/>
        <v>0</v>
      </c>
      <c r="D188" s="326">
        <f>SUM(F188+H188+J188+L188+N188+P188+R188+T188+V188+X188+Z188+AB188+AD188+AF188+AH188+AJ188+AL188+AN188+AP188)</f>
        <v>3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  <c r="Y188" s="51">
        <v>0</v>
      </c>
      <c r="Z188" s="52">
        <v>0</v>
      </c>
      <c r="AA188" s="51">
        <v>0</v>
      </c>
      <c r="AB188" s="57">
        <v>0</v>
      </c>
      <c r="AC188" s="51">
        <v>0</v>
      </c>
      <c r="AD188" s="57">
        <v>0</v>
      </c>
      <c r="AE188" s="51">
        <v>0</v>
      </c>
      <c r="AF188" s="52">
        <v>1</v>
      </c>
      <c r="AG188" s="51">
        <v>0</v>
      </c>
      <c r="AH188" s="52">
        <v>0</v>
      </c>
      <c r="AI188" s="51">
        <v>0</v>
      </c>
      <c r="AJ188" s="52">
        <v>0</v>
      </c>
      <c r="AK188" s="51">
        <v>0</v>
      </c>
      <c r="AL188" s="52">
        <v>1</v>
      </c>
      <c r="AM188" s="51">
        <v>0</v>
      </c>
      <c r="AN188" s="52">
        <v>1</v>
      </c>
      <c r="AO188" s="53">
        <v>0</v>
      </c>
      <c r="AP188" s="54">
        <v>0</v>
      </c>
      <c r="AQ188" s="185">
        <v>3</v>
      </c>
      <c r="AR188" s="100"/>
      <c r="AS188" s="57"/>
      <c r="AT188" s="311" t="str">
        <f t="shared" si="28"/>
        <v/>
      </c>
      <c r="CA188" s="31" t="str">
        <f t="shared" si="29"/>
        <v/>
      </c>
      <c r="CB188" s="31"/>
      <c r="CC188" s="31"/>
      <c r="CD188" s="31"/>
      <c r="CE188" s="31"/>
      <c r="CF188" s="31"/>
      <c r="CG188" s="32">
        <f t="shared" si="3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</row>
    <row r="189" spans="1:98" ht="21.75" x14ac:dyDescent="0.2">
      <c r="A189" s="323" t="s">
        <v>191</v>
      </c>
      <c r="B189" s="327">
        <f t="shared" ref="B189:B194" si="33">SUM(C189+D189)</f>
        <v>0</v>
      </c>
      <c r="C189" s="328">
        <f t="shared" si="32"/>
        <v>0</v>
      </c>
      <c r="D189" s="329">
        <f t="shared" si="32"/>
        <v>0</v>
      </c>
      <c r="E189" s="51"/>
      <c r="F189" s="57"/>
      <c r="G189" s="51"/>
      <c r="H189" s="57"/>
      <c r="I189" s="51"/>
      <c r="J189" s="57"/>
      <c r="K189" s="51"/>
      <c r="L189" s="52"/>
      <c r="M189" s="51"/>
      <c r="N189" s="52"/>
      <c r="O189" s="51"/>
      <c r="P189" s="52"/>
      <c r="Q189" s="51"/>
      <c r="R189" s="52"/>
      <c r="S189" s="51"/>
      <c r="T189" s="52"/>
      <c r="U189" s="51"/>
      <c r="V189" s="52"/>
      <c r="W189" s="51"/>
      <c r="X189" s="52"/>
      <c r="Y189" s="51"/>
      <c r="Z189" s="52"/>
      <c r="AA189" s="51"/>
      <c r="AB189" s="57"/>
      <c r="AC189" s="51"/>
      <c r="AD189" s="57"/>
      <c r="AE189" s="51"/>
      <c r="AF189" s="52"/>
      <c r="AG189" s="51"/>
      <c r="AH189" s="52"/>
      <c r="AI189" s="51"/>
      <c r="AJ189" s="52"/>
      <c r="AK189" s="51"/>
      <c r="AL189" s="52"/>
      <c r="AM189" s="51"/>
      <c r="AN189" s="52"/>
      <c r="AO189" s="53"/>
      <c r="AP189" s="54"/>
      <c r="AQ189" s="185"/>
      <c r="AR189" s="100"/>
      <c r="AS189" s="57"/>
      <c r="AT189" s="311" t="str">
        <f t="shared" si="28"/>
        <v/>
      </c>
      <c r="CA189" s="31" t="str">
        <f t="shared" si="29"/>
        <v/>
      </c>
      <c r="CB189" s="31"/>
      <c r="CC189" s="31"/>
      <c r="CD189" s="31"/>
      <c r="CE189" s="31"/>
      <c r="CF189" s="31"/>
      <c r="CG189" s="32">
        <f t="shared" si="3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</row>
    <row r="190" spans="1:98" x14ac:dyDescent="0.2">
      <c r="A190" s="330" t="s">
        <v>192</v>
      </c>
      <c r="B190" s="327">
        <f t="shared" si="33"/>
        <v>0</v>
      </c>
      <c r="C190" s="328">
        <f t="shared" si="32"/>
        <v>0</v>
      </c>
      <c r="D190" s="328">
        <f t="shared" si="32"/>
        <v>0</v>
      </c>
      <c r="E190" s="51"/>
      <c r="F190" s="57"/>
      <c r="G190" s="51"/>
      <c r="H190" s="57"/>
      <c r="I190" s="51"/>
      <c r="J190" s="57"/>
      <c r="K190" s="51"/>
      <c r="L190" s="52"/>
      <c r="M190" s="51"/>
      <c r="N190" s="52"/>
      <c r="O190" s="51"/>
      <c r="P190" s="52"/>
      <c r="Q190" s="51"/>
      <c r="R190" s="52"/>
      <c r="S190" s="51"/>
      <c r="T190" s="52"/>
      <c r="U190" s="51"/>
      <c r="V190" s="52"/>
      <c r="W190" s="51"/>
      <c r="X190" s="52"/>
      <c r="Y190" s="51"/>
      <c r="Z190" s="52"/>
      <c r="AA190" s="51"/>
      <c r="AB190" s="57"/>
      <c r="AC190" s="51"/>
      <c r="AD190" s="57"/>
      <c r="AE190" s="51"/>
      <c r="AF190" s="52"/>
      <c r="AG190" s="51"/>
      <c r="AH190" s="52"/>
      <c r="AI190" s="51"/>
      <c r="AJ190" s="52"/>
      <c r="AK190" s="51"/>
      <c r="AL190" s="52"/>
      <c r="AM190" s="51"/>
      <c r="AN190" s="52"/>
      <c r="AO190" s="53"/>
      <c r="AP190" s="54"/>
      <c r="AQ190" s="185"/>
      <c r="AR190" s="100"/>
      <c r="AS190" s="57"/>
      <c r="AT190" s="311" t="str">
        <f t="shared" si="28"/>
        <v/>
      </c>
      <c r="CA190" s="31" t="str">
        <f t="shared" si="29"/>
        <v/>
      </c>
      <c r="CB190" s="31"/>
      <c r="CC190" s="31"/>
      <c r="CD190" s="31"/>
      <c r="CE190" s="31"/>
      <c r="CF190" s="31"/>
      <c r="CG190" s="32">
        <f t="shared" si="3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</row>
    <row r="191" spans="1:98" ht="15" customHeight="1" x14ac:dyDescent="0.2">
      <c r="A191" s="330" t="s">
        <v>193</v>
      </c>
      <c r="B191" s="327">
        <f t="shared" si="33"/>
        <v>4</v>
      </c>
      <c r="C191" s="328">
        <f t="shared" si="32"/>
        <v>2</v>
      </c>
      <c r="D191" s="328">
        <f t="shared" si="32"/>
        <v>2</v>
      </c>
      <c r="E191" s="51">
        <v>0</v>
      </c>
      <c r="F191" s="57">
        <v>0</v>
      </c>
      <c r="G191" s="51">
        <v>0</v>
      </c>
      <c r="H191" s="57">
        <v>0</v>
      </c>
      <c r="I191" s="51">
        <v>0</v>
      </c>
      <c r="J191" s="57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0</v>
      </c>
      <c r="W191" s="51">
        <v>0</v>
      </c>
      <c r="X191" s="52">
        <v>0</v>
      </c>
      <c r="Y191" s="51">
        <v>0</v>
      </c>
      <c r="Z191" s="52">
        <v>0</v>
      </c>
      <c r="AA191" s="51">
        <v>0</v>
      </c>
      <c r="AB191" s="57">
        <v>0</v>
      </c>
      <c r="AC191" s="51">
        <v>0</v>
      </c>
      <c r="AD191" s="57">
        <v>0</v>
      </c>
      <c r="AE191" s="51">
        <v>0</v>
      </c>
      <c r="AF191" s="52">
        <v>0</v>
      </c>
      <c r="AG191" s="51">
        <v>0</v>
      </c>
      <c r="AH191" s="52">
        <v>0</v>
      </c>
      <c r="AI191" s="51">
        <v>0</v>
      </c>
      <c r="AJ191" s="52">
        <v>0</v>
      </c>
      <c r="AK191" s="51">
        <v>1</v>
      </c>
      <c r="AL191" s="52">
        <v>0</v>
      </c>
      <c r="AM191" s="51">
        <v>0</v>
      </c>
      <c r="AN191" s="52">
        <v>0</v>
      </c>
      <c r="AO191" s="53">
        <v>1</v>
      </c>
      <c r="AP191" s="54">
        <v>2</v>
      </c>
      <c r="AQ191" s="185">
        <v>4</v>
      </c>
      <c r="AR191" s="100"/>
      <c r="AS191" s="57"/>
      <c r="AT191" s="311" t="str">
        <f t="shared" si="28"/>
        <v/>
      </c>
      <c r="CA191" s="31" t="str">
        <f t="shared" si="29"/>
        <v/>
      </c>
      <c r="CB191" s="31"/>
      <c r="CC191" s="31"/>
      <c r="CD191" s="31"/>
      <c r="CE191" s="31"/>
      <c r="CF191" s="31"/>
      <c r="CG191" s="32">
        <f t="shared" si="3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</row>
    <row r="192" spans="1:98" ht="15" customHeight="1" x14ac:dyDescent="0.2">
      <c r="A192" s="330" t="s">
        <v>194</v>
      </c>
      <c r="B192" s="327">
        <f t="shared" si="33"/>
        <v>0</v>
      </c>
      <c r="C192" s="328">
        <f t="shared" si="32"/>
        <v>0</v>
      </c>
      <c r="D192" s="328">
        <f t="shared" si="32"/>
        <v>0</v>
      </c>
      <c r="E192" s="51"/>
      <c r="F192" s="57"/>
      <c r="G192" s="51"/>
      <c r="H192" s="57"/>
      <c r="I192" s="51"/>
      <c r="J192" s="57"/>
      <c r="K192" s="51"/>
      <c r="L192" s="52"/>
      <c r="M192" s="51"/>
      <c r="N192" s="52"/>
      <c r="O192" s="51"/>
      <c r="P192" s="52"/>
      <c r="Q192" s="51"/>
      <c r="R192" s="52"/>
      <c r="S192" s="51"/>
      <c r="T192" s="52"/>
      <c r="U192" s="51"/>
      <c r="V192" s="52"/>
      <c r="W192" s="51"/>
      <c r="X192" s="52"/>
      <c r="Y192" s="51"/>
      <c r="Z192" s="52"/>
      <c r="AA192" s="51"/>
      <c r="AB192" s="57"/>
      <c r="AC192" s="51"/>
      <c r="AD192" s="57"/>
      <c r="AE192" s="51"/>
      <c r="AF192" s="52"/>
      <c r="AG192" s="51"/>
      <c r="AH192" s="52"/>
      <c r="AI192" s="51"/>
      <c r="AJ192" s="52"/>
      <c r="AK192" s="51"/>
      <c r="AL192" s="52"/>
      <c r="AM192" s="51"/>
      <c r="AN192" s="52"/>
      <c r="AO192" s="53"/>
      <c r="AP192" s="54"/>
      <c r="AQ192" s="185"/>
      <c r="AR192" s="100"/>
      <c r="AS192" s="57"/>
      <c r="AT192" s="311" t="str">
        <f t="shared" si="28"/>
        <v/>
      </c>
      <c r="CA192" s="31" t="str">
        <f t="shared" si="29"/>
        <v/>
      </c>
      <c r="CB192" s="31"/>
      <c r="CC192" s="31"/>
      <c r="CD192" s="31"/>
      <c r="CE192" s="31"/>
      <c r="CF192" s="31"/>
      <c r="CG192" s="32">
        <f t="shared" si="3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</row>
    <row r="193" spans="1:98" ht="15" customHeight="1" x14ac:dyDescent="0.2">
      <c r="A193" s="330" t="s">
        <v>73</v>
      </c>
      <c r="B193" s="327">
        <f t="shared" si="33"/>
        <v>0</v>
      </c>
      <c r="C193" s="328">
        <f t="shared" si="32"/>
        <v>0</v>
      </c>
      <c r="D193" s="331">
        <f t="shared" si="32"/>
        <v>0</v>
      </c>
      <c r="E193" s="51"/>
      <c r="F193" s="57"/>
      <c r="G193" s="51"/>
      <c r="H193" s="57"/>
      <c r="I193" s="51"/>
      <c r="J193" s="57"/>
      <c r="K193" s="51"/>
      <c r="L193" s="52"/>
      <c r="M193" s="51"/>
      <c r="N193" s="52"/>
      <c r="O193" s="51"/>
      <c r="P193" s="52"/>
      <c r="Q193" s="51"/>
      <c r="R193" s="52"/>
      <c r="S193" s="51"/>
      <c r="T193" s="52"/>
      <c r="U193" s="51"/>
      <c r="V193" s="52"/>
      <c r="W193" s="51"/>
      <c r="X193" s="52"/>
      <c r="Y193" s="51"/>
      <c r="Z193" s="52"/>
      <c r="AA193" s="51"/>
      <c r="AB193" s="57"/>
      <c r="AC193" s="51"/>
      <c r="AD193" s="57"/>
      <c r="AE193" s="51"/>
      <c r="AF193" s="52"/>
      <c r="AG193" s="51"/>
      <c r="AH193" s="52"/>
      <c r="AI193" s="51"/>
      <c r="AJ193" s="52"/>
      <c r="AK193" s="51"/>
      <c r="AL193" s="52"/>
      <c r="AM193" s="51"/>
      <c r="AN193" s="52"/>
      <c r="AO193" s="53"/>
      <c r="AP193" s="54"/>
      <c r="AQ193" s="185"/>
      <c r="AR193" s="100"/>
      <c r="AS193" s="57"/>
      <c r="AT193" s="311" t="str">
        <f t="shared" si="28"/>
        <v/>
      </c>
      <c r="CA193" s="31" t="str">
        <f t="shared" si="29"/>
        <v/>
      </c>
      <c r="CB193" s="31"/>
      <c r="CC193" s="31"/>
      <c r="CD193" s="31"/>
      <c r="CE193" s="31"/>
      <c r="CF193" s="31"/>
      <c r="CG193" s="32">
        <f t="shared" si="30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</row>
    <row r="194" spans="1:98" ht="15" customHeight="1" x14ac:dyDescent="0.2">
      <c r="A194" s="332" t="s">
        <v>65</v>
      </c>
      <c r="B194" s="327">
        <f t="shared" si="33"/>
        <v>37</v>
      </c>
      <c r="C194" s="333">
        <f t="shared" si="32"/>
        <v>15</v>
      </c>
      <c r="D194" s="334">
        <f t="shared" si="32"/>
        <v>22</v>
      </c>
      <c r="E194" s="51">
        <v>2</v>
      </c>
      <c r="F194" s="57">
        <v>0</v>
      </c>
      <c r="G194" s="51">
        <v>0</v>
      </c>
      <c r="H194" s="57">
        <v>0</v>
      </c>
      <c r="I194" s="51">
        <v>0</v>
      </c>
      <c r="J194" s="57">
        <v>0</v>
      </c>
      <c r="K194" s="51">
        <v>0</v>
      </c>
      <c r="L194" s="52">
        <v>2</v>
      </c>
      <c r="M194" s="51">
        <v>1</v>
      </c>
      <c r="N194" s="52">
        <v>1</v>
      </c>
      <c r="O194" s="51">
        <v>0</v>
      </c>
      <c r="P194" s="52">
        <v>1</v>
      </c>
      <c r="Q194" s="51">
        <v>0</v>
      </c>
      <c r="R194" s="52">
        <v>0</v>
      </c>
      <c r="S194" s="51">
        <v>0</v>
      </c>
      <c r="T194" s="52">
        <v>1</v>
      </c>
      <c r="U194" s="51">
        <v>0</v>
      </c>
      <c r="V194" s="52">
        <v>0</v>
      </c>
      <c r="W194" s="51">
        <v>1</v>
      </c>
      <c r="X194" s="52">
        <v>0</v>
      </c>
      <c r="Y194" s="51">
        <v>0</v>
      </c>
      <c r="Z194" s="52">
        <v>0</v>
      </c>
      <c r="AA194" s="51">
        <v>0</v>
      </c>
      <c r="AB194" s="57">
        <v>0</v>
      </c>
      <c r="AC194" s="51">
        <v>1</v>
      </c>
      <c r="AD194" s="57">
        <v>2</v>
      </c>
      <c r="AE194" s="51">
        <v>1</v>
      </c>
      <c r="AF194" s="52">
        <v>2</v>
      </c>
      <c r="AG194" s="51">
        <v>0</v>
      </c>
      <c r="AH194" s="52">
        <v>2</v>
      </c>
      <c r="AI194" s="51">
        <v>3</v>
      </c>
      <c r="AJ194" s="52">
        <v>4</v>
      </c>
      <c r="AK194" s="51">
        <v>0</v>
      </c>
      <c r="AL194" s="52">
        <v>1</v>
      </c>
      <c r="AM194" s="51">
        <v>2</v>
      </c>
      <c r="AN194" s="52">
        <v>4</v>
      </c>
      <c r="AO194" s="53">
        <v>4</v>
      </c>
      <c r="AP194" s="54">
        <v>2</v>
      </c>
      <c r="AQ194" s="185">
        <v>18</v>
      </c>
      <c r="AR194" s="100">
        <v>3</v>
      </c>
      <c r="AS194" s="57">
        <v>16</v>
      </c>
      <c r="AT194" s="311" t="str">
        <f t="shared" si="28"/>
        <v/>
      </c>
      <c r="CA194" s="31" t="str">
        <f t="shared" si="29"/>
        <v/>
      </c>
      <c r="CB194" s="31"/>
      <c r="CC194" s="31"/>
      <c r="CD194" s="31"/>
      <c r="CE194" s="31"/>
      <c r="CF194" s="31"/>
      <c r="CG194" s="32">
        <f t="shared" si="30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</row>
    <row r="195" spans="1:98" ht="15" customHeight="1" x14ac:dyDescent="0.2">
      <c r="A195" s="335" t="s">
        <v>43</v>
      </c>
      <c r="B195" s="200">
        <f>SUM(B196:B200)</f>
        <v>215</v>
      </c>
      <c r="C195" s="201">
        <f>SUM(C196:C200)</f>
        <v>88</v>
      </c>
      <c r="D195" s="461">
        <f>SUM(D196:D200)</f>
        <v>127</v>
      </c>
      <c r="E195" s="498">
        <f>SUM(E196:E200)</f>
        <v>1</v>
      </c>
      <c r="F195" s="464">
        <f t="shared" ref="F195:AS195" si="34">SUM(F196:F200)</f>
        <v>0</v>
      </c>
      <c r="G195" s="465">
        <f t="shared" si="34"/>
        <v>0</v>
      </c>
      <c r="H195" s="93">
        <f t="shared" si="34"/>
        <v>0</v>
      </c>
      <c r="I195" s="20">
        <f t="shared" si="34"/>
        <v>0</v>
      </c>
      <c r="J195" s="93">
        <f t="shared" si="34"/>
        <v>0</v>
      </c>
      <c r="K195" s="20">
        <f t="shared" si="34"/>
        <v>1</v>
      </c>
      <c r="L195" s="93">
        <f t="shared" si="34"/>
        <v>3</v>
      </c>
      <c r="M195" s="20">
        <f t="shared" si="34"/>
        <v>2</v>
      </c>
      <c r="N195" s="93">
        <f t="shared" si="34"/>
        <v>1</v>
      </c>
      <c r="O195" s="20">
        <f t="shared" si="34"/>
        <v>0</v>
      </c>
      <c r="P195" s="93">
        <f t="shared" si="34"/>
        <v>3</v>
      </c>
      <c r="Q195" s="20">
        <f t="shared" si="34"/>
        <v>0</v>
      </c>
      <c r="R195" s="93">
        <f t="shared" si="34"/>
        <v>4</v>
      </c>
      <c r="S195" s="20">
        <f t="shared" si="34"/>
        <v>0</v>
      </c>
      <c r="T195" s="93">
        <f t="shared" si="34"/>
        <v>2</v>
      </c>
      <c r="U195" s="20">
        <f t="shared" si="34"/>
        <v>0</v>
      </c>
      <c r="V195" s="93">
        <f t="shared" si="34"/>
        <v>0</v>
      </c>
      <c r="W195" s="20">
        <f t="shared" si="34"/>
        <v>2</v>
      </c>
      <c r="X195" s="93">
        <f t="shared" si="34"/>
        <v>1</v>
      </c>
      <c r="Y195" s="20">
        <f t="shared" si="34"/>
        <v>2</v>
      </c>
      <c r="Z195" s="93">
        <f t="shared" si="34"/>
        <v>7</v>
      </c>
      <c r="AA195" s="20">
        <f t="shared" si="34"/>
        <v>4</v>
      </c>
      <c r="AB195" s="93">
        <f t="shared" si="34"/>
        <v>4</v>
      </c>
      <c r="AC195" s="20">
        <f t="shared" si="34"/>
        <v>3</v>
      </c>
      <c r="AD195" s="93">
        <f t="shared" si="34"/>
        <v>1</v>
      </c>
      <c r="AE195" s="20">
        <f t="shared" si="34"/>
        <v>7</v>
      </c>
      <c r="AF195" s="93">
        <f t="shared" si="34"/>
        <v>61</v>
      </c>
      <c r="AG195" s="20">
        <f t="shared" si="34"/>
        <v>2</v>
      </c>
      <c r="AH195" s="93">
        <f t="shared" si="34"/>
        <v>7</v>
      </c>
      <c r="AI195" s="20">
        <f t="shared" si="34"/>
        <v>6</v>
      </c>
      <c r="AJ195" s="93">
        <f t="shared" si="34"/>
        <v>12</v>
      </c>
      <c r="AK195" s="20">
        <f t="shared" si="34"/>
        <v>32</v>
      </c>
      <c r="AL195" s="93">
        <f t="shared" si="34"/>
        <v>9</v>
      </c>
      <c r="AM195" s="20">
        <f t="shared" si="34"/>
        <v>8</v>
      </c>
      <c r="AN195" s="93">
        <f t="shared" si="34"/>
        <v>6</v>
      </c>
      <c r="AO195" s="486">
        <f t="shared" si="34"/>
        <v>18</v>
      </c>
      <c r="AP195" s="95">
        <f t="shared" si="34"/>
        <v>6</v>
      </c>
      <c r="AQ195" s="466">
        <f t="shared" si="34"/>
        <v>46</v>
      </c>
      <c r="AR195" s="340">
        <f t="shared" si="34"/>
        <v>5</v>
      </c>
      <c r="AS195" s="467">
        <f t="shared" si="34"/>
        <v>52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</row>
    <row r="196" spans="1:98" ht="16.5" customHeight="1" x14ac:dyDescent="0.2">
      <c r="A196" s="33" t="s">
        <v>44</v>
      </c>
      <c r="B196" s="342">
        <f t="shared" ref="B196:B200" si="35">SUM(C196+D196)</f>
        <v>211</v>
      </c>
      <c r="C196" s="343">
        <f t="shared" si="32"/>
        <v>85</v>
      </c>
      <c r="D196" s="334">
        <f t="shared" si="32"/>
        <v>126</v>
      </c>
      <c r="E196" s="76">
        <v>1</v>
      </c>
      <c r="F196" s="39">
        <v>0</v>
      </c>
      <c r="G196" s="76">
        <v>0</v>
      </c>
      <c r="H196" s="103">
        <v>0</v>
      </c>
      <c r="I196" s="76">
        <v>0</v>
      </c>
      <c r="J196" s="103">
        <v>0</v>
      </c>
      <c r="K196" s="76">
        <v>1</v>
      </c>
      <c r="L196" s="103">
        <v>3</v>
      </c>
      <c r="M196" s="76">
        <v>2</v>
      </c>
      <c r="N196" s="103">
        <v>1</v>
      </c>
      <c r="O196" s="76">
        <v>0</v>
      </c>
      <c r="P196" s="103">
        <v>3</v>
      </c>
      <c r="Q196" s="76">
        <v>0</v>
      </c>
      <c r="R196" s="103">
        <v>4</v>
      </c>
      <c r="S196" s="76">
        <v>0</v>
      </c>
      <c r="T196" s="103">
        <v>2</v>
      </c>
      <c r="U196" s="76">
        <v>0</v>
      </c>
      <c r="V196" s="103">
        <v>0</v>
      </c>
      <c r="W196" s="76">
        <v>2</v>
      </c>
      <c r="X196" s="103">
        <v>1</v>
      </c>
      <c r="Y196" s="76">
        <v>2</v>
      </c>
      <c r="Z196" s="103">
        <v>7</v>
      </c>
      <c r="AA196" s="76">
        <v>4</v>
      </c>
      <c r="AB196" s="103">
        <v>4</v>
      </c>
      <c r="AC196" s="76">
        <v>3</v>
      </c>
      <c r="AD196" s="103">
        <v>1</v>
      </c>
      <c r="AE196" s="76">
        <v>6</v>
      </c>
      <c r="AF196" s="103">
        <v>61</v>
      </c>
      <c r="AG196" s="76">
        <v>2</v>
      </c>
      <c r="AH196" s="103">
        <v>7</v>
      </c>
      <c r="AI196" s="76">
        <v>6</v>
      </c>
      <c r="AJ196" s="103">
        <v>12</v>
      </c>
      <c r="AK196" s="76">
        <v>32</v>
      </c>
      <c r="AL196" s="103">
        <v>8</v>
      </c>
      <c r="AM196" s="76">
        <v>8</v>
      </c>
      <c r="AN196" s="103">
        <v>6</v>
      </c>
      <c r="AO196" s="104">
        <v>16</v>
      </c>
      <c r="AP196" s="105">
        <v>6</v>
      </c>
      <c r="AQ196" s="72">
        <v>45</v>
      </c>
      <c r="AR196" s="103">
        <v>5</v>
      </c>
      <c r="AS196" s="103">
        <v>49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</row>
    <row r="197" spans="1:98" x14ac:dyDescent="0.2">
      <c r="A197" s="44" t="s">
        <v>45</v>
      </c>
      <c r="B197" s="324">
        <f t="shared" si="35"/>
        <v>0</v>
      </c>
      <c r="C197" s="325">
        <f t="shared" si="32"/>
        <v>0</v>
      </c>
      <c r="D197" s="326">
        <f t="shared" si="32"/>
        <v>0</v>
      </c>
      <c r="E197" s="63"/>
      <c r="F197" s="52"/>
      <c r="G197" s="51"/>
      <c r="H197" s="184"/>
      <c r="I197" s="51"/>
      <c r="J197" s="52"/>
      <c r="K197" s="51"/>
      <c r="L197" s="52"/>
      <c r="M197" s="51"/>
      <c r="N197" s="52"/>
      <c r="O197" s="51"/>
      <c r="P197" s="52"/>
      <c r="Q197" s="51"/>
      <c r="R197" s="52"/>
      <c r="S197" s="51"/>
      <c r="T197" s="52"/>
      <c r="U197" s="51"/>
      <c r="V197" s="52"/>
      <c r="W197" s="51"/>
      <c r="X197" s="52"/>
      <c r="Y197" s="51"/>
      <c r="Z197" s="52"/>
      <c r="AA197" s="51"/>
      <c r="AB197" s="52"/>
      <c r="AC197" s="51"/>
      <c r="AD197" s="52"/>
      <c r="AE197" s="51"/>
      <c r="AF197" s="52"/>
      <c r="AG197" s="51"/>
      <c r="AH197" s="52"/>
      <c r="AI197" s="51"/>
      <c r="AJ197" s="52"/>
      <c r="AK197" s="51"/>
      <c r="AL197" s="52"/>
      <c r="AM197" s="51"/>
      <c r="AN197" s="52"/>
      <c r="AO197" s="53"/>
      <c r="AP197" s="54"/>
      <c r="AQ197" s="57"/>
      <c r="AR197" s="52"/>
      <c r="AS197" s="184"/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</row>
    <row r="198" spans="1:98" ht="15" customHeight="1" x14ac:dyDescent="0.2">
      <c r="A198" s="101" t="s">
        <v>46</v>
      </c>
      <c r="B198" s="324">
        <f t="shared" si="35"/>
        <v>4</v>
      </c>
      <c r="C198" s="325">
        <f t="shared" si="32"/>
        <v>3</v>
      </c>
      <c r="D198" s="326">
        <f t="shared" si="32"/>
        <v>1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0</v>
      </c>
      <c r="Q198" s="76">
        <v>0</v>
      </c>
      <c r="R198" s="103">
        <v>0</v>
      </c>
      <c r="S198" s="76">
        <v>0</v>
      </c>
      <c r="T198" s="103">
        <v>0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0</v>
      </c>
      <c r="AC198" s="76">
        <v>0</v>
      </c>
      <c r="AD198" s="103">
        <v>0</v>
      </c>
      <c r="AE198" s="76">
        <v>1</v>
      </c>
      <c r="AF198" s="103">
        <v>0</v>
      </c>
      <c r="AG198" s="76">
        <v>0</v>
      </c>
      <c r="AH198" s="103">
        <v>0</v>
      </c>
      <c r="AI198" s="76">
        <v>0</v>
      </c>
      <c r="AJ198" s="103">
        <v>0</v>
      </c>
      <c r="AK198" s="76">
        <v>0</v>
      </c>
      <c r="AL198" s="103">
        <v>1</v>
      </c>
      <c r="AM198" s="76">
        <v>0</v>
      </c>
      <c r="AN198" s="103">
        <v>0</v>
      </c>
      <c r="AO198" s="104">
        <v>2</v>
      </c>
      <c r="AP198" s="105">
        <v>0</v>
      </c>
      <c r="AQ198" s="72">
        <v>1</v>
      </c>
      <c r="AR198" s="103"/>
      <c r="AS198" s="103">
        <v>3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</row>
    <row r="199" spans="1:98" ht="15" customHeight="1" x14ac:dyDescent="0.2">
      <c r="A199" s="345" t="s">
        <v>195</v>
      </c>
      <c r="B199" s="324">
        <f t="shared" si="35"/>
        <v>0</v>
      </c>
      <c r="C199" s="325">
        <f t="shared" si="32"/>
        <v>0</v>
      </c>
      <c r="D199" s="346">
        <f t="shared" si="32"/>
        <v>0</v>
      </c>
      <c r="E199" s="76"/>
      <c r="F199" s="52"/>
      <c r="G199" s="51"/>
      <c r="H199" s="52"/>
      <c r="I199" s="51"/>
      <c r="J199" s="52"/>
      <c r="K199" s="51"/>
      <c r="L199" s="52"/>
      <c r="M199" s="51"/>
      <c r="N199" s="52"/>
      <c r="O199" s="51"/>
      <c r="P199" s="52"/>
      <c r="Q199" s="51"/>
      <c r="R199" s="52"/>
      <c r="S199" s="51"/>
      <c r="T199" s="52"/>
      <c r="U199" s="51"/>
      <c r="V199" s="52"/>
      <c r="W199" s="51"/>
      <c r="X199" s="52"/>
      <c r="Y199" s="51"/>
      <c r="Z199" s="52"/>
      <c r="AA199" s="51"/>
      <c r="AB199" s="52"/>
      <c r="AC199" s="51"/>
      <c r="AD199" s="52"/>
      <c r="AE199" s="51"/>
      <c r="AF199" s="52"/>
      <c r="AG199" s="51"/>
      <c r="AH199" s="52"/>
      <c r="AI199" s="51"/>
      <c r="AJ199" s="52"/>
      <c r="AK199" s="51"/>
      <c r="AL199" s="52"/>
      <c r="AM199" s="51"/>
      <c r="AN199" s="52"/>
      <c r="AO199" s="53"/>
      <c r="AP199" s="54"/>
      <c r="AQ199" s="57"/>
      <c r="AR199" s="52"/>
      <c r="AS199" s="184"/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</row>
    <row r="200" spans="1:98" ht="15" customHeight="1" x14ac:dyDescent="0.2">
      <c r="A200" s="347" t="s">
        <v>65</v>
      </c>
      <c r="B200" s="348">
        <f t="shared" si="35"/>
        <v>0</v>
      </c>
      <c r="C200" s="349">
        <f t="shared" si="32"/>
        <v>0</v>
      </c>
      <c r="D200" s="350">
        <f t="shared" si="32"/>
        <v>0</v>
      </c>
      <c r="E200" s="190"/>
      <c r="F200" s="85"/>
      <c r="G200" s="84"/>
      <c r="H200" s="85"/>
      <c r="I200" s="84"/>
      <c r="J200" s="85"/>
      <c r="K200" s="84"/>
      <c r="L200" s="85"/>
      <c r="M200" s="84"/>
      <c r="N200" s="85"/>
      <c r="O200" s="84"/>
      <c r="P200" s="85"/>
      <c r="Q200" s="84"/>
      <c r="R200" s="85"/>
      <c r="S200" s="84"/>
      <c r="T200" s="85"/>
      <c r="U200" s="84"/>
      <c r="V200" s="85"/>
      <c r="W200" s="84"/>
      <c r="X200" s="85"/>
      <c r="Y200" s="84"/>
      <c r="Z200" s="85"/>
      <c r="AA200" s="84"/>
      <c r="AB200" s="85"/>
      <c r="AC200" s="84"/>
      <c r="AD200" s="85"/>
      <c r="AE200" s="84"/>
      <c r="AF200" s="85"/>
      <c r="AG200" s="84"/>
      <c r="AH200" s="85"/>
      <c r="AI200" s="84"/>
      <c r="AJ200" s="85"/>
      <c r="AK200" s="84"/>
      <c r="AL200" s="85"/>
      <c r="AM200" s="84"/>
      <c r="AN200" s="85"/>
      <c r="AO200" s="86"/>
      <c r="AP200" s="87"/>
      <c r="AQ200" s="316"/>
      <c r="AR200" s="85"/>
      <c r="AS200" s="85"/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</row>
    <row r="201" spans="1:98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</row>
    <row r="202" spans="1:98" x14ac:dyDescent="0.2">
      <c r="A202" s="1015" t="s">
        <v>79</v>
      </c>
      <c r="B202" s="1011" t="s">
        <v>80</v>
      </c>
      <c r="C202" s="954"/>
      <c r="D202" s="1002"/>
      <c r="E202" s="956" t="s">
        <v>81</v>
      </c>
      <c r="F202" s="957"/>
      <c r="G202" s="957"/>
      <c r="H202" s="957"/>
      <c r="I202" s="957"/>
      <c r="J202" s="957"/>
      <c r="K202" s="957"/>
      <c r="L202" s="957"/>
      <c r="M202" s="957"/>
      <c r="N202" s="957"/>
      <c r="O202" s="957"/>
      <c r="P202" s="957"/>
      <c r="Q202" s="957"/>
      <c r="R202" s="957"/>
      <c r="S202" s="957"/>
      <c r="T202" s="957"/>
      <c r="U202" s="957"/>
      <c r="V202" s="957"/>
      <c r="W202" s="957"/>
      <c r="X202" s="957"/>
      <c r="Y202" s="957"/>
      <c r="Z202" s="957"/>
      <c r="AA202" s="957"/>
      <c r="AB202" s="957"/>
      <c r="AC202" s="957"/>
      <c r="AD202" s="957"/>
      <c r="AE202" s="957"/>
      <c r="AF202" s="957"/>
      <c r="AG202" s="957"/>
      <c r="AH202" s="957"/>
      <c r="AI202" s="957"/>
      <c r="AJ202" s="957"/>
      <c r="AK202" s="957"/>
      <c r="AL202" s="957"/>
      <c r="AM202" s="957"/>
      <c r="AN202" s="957"/>
      <c r="AO202" s="957"/>
      <c r="AP202" s="971"/>
      <c r="AQ202" s="1001" t="s">
        <v>82</v>
      </c>
      <c r="AR202" s="1002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</row>
    <row r="203" spans="1:98" ht="15" customHeight="1" x14ac:dyDescent="0.2">
      <c r="A203" s="895"/>
      <c r="B203" s="913"/>
      <c r="C203" s="934"/>
      <c r="D203" s="935"/>
      <c r="E203" s="959" t="s">
        <v>10</v>
      </c>
      <c r="F203" s="960"/>
      <c r="G203" s="959" t="s">
        <v>11</v>
      </c>
      <c r="H203" s="960"/>
      <c r="I203" s="959" t="s">
        <v>12</v>
      </c>
      <c r="J203" s="960"/>
      <c r="K203" s="959" t="s">
        <v>13</v>
      </c>
      <c r="L203" s="960"/>
      <c r="M203" s="959" t="s">
        <v>14</v>
      </c>
      <c r="N203" s="960"/>
      <c r="O203" s="959" t="s">
        <v>15</v>
      </c>
      <c r="P203" s="960"/>
      <c r="Q203" s="959" t="s">
        <v>16</v>
      </c>
      <c r="R203" s="960"/>
      <c r="S203" s="959" t="s">
        <v>17</v>
      </c>
      <c r="T203" s="960"/>
      <c r="U203" s="959" t="s">
        <v>18</v>
      </c>
      <c r="V203" s="960"/>
      <c r="W203" s="959" t="s">
        <v>19</v>
      </c>
      <c r="X203" s="960"/>
      <c r="Y203" s="959" t="s">
        <v>20</v>
      </c>
      <c r="Z203" s="960"/>
      <c r="AA203" s="959" t="s">
        <v>21</v>
      </c>
      <c r="AB203" s="960"/>
      <c r="AC203" s="959" t="s">
        <v>22</v>
      </c>
      <c r="AD203" s="960"/>
      <c r="AE203" s="959" t="s">
        <v>23</v>
      </c>
      <c r="AF203" s="960"/>
      <c r="AG203" s="959" t="s">
        <v>24</v>
      </c>
      <c r="AH203" s="960"/>
      <c r="AI203" s="959" t="s">
        <v>25</v>
      </c>
      <c r="AJ203" s="960"/>
      <c r="AK203" s="959" t="s">
        <v>26</v>
      </c>
      <c r="AL203" s="960"/>
      <c r="AM203" s="959" t="s">
        <v>27</v>
      </c>
      <c r="AN203" s="960"/>
      <c r="AO203" s="956" t="s">
        <v>28</v>
      </c>
      <c r="AP203" s="971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</row>
    <row r="204" spans="1:98" ht="15" customHeight="1" x14ac:dyDescent="0.2">
      <c r="A204" s="912"/>
      <c r="B204" s="162" t="s">
        <v>32</v>
      </c>
      <c r="C204" s="16" t="s">
        <v>33</v>
      </c>
      <c r="D204" s="468" t="s">
        <v>34</v>
      </c>
      <c r="E204" s="15" t="s">
        <v>33</v>
      </c>
      <c r="F204" s="468" t="s">
        <v>34</v>
      </c>
      <c r="G204" s="15" t="s">
        <v>33</v>
      </c>
      <c r="H204" s="468" t="s">
        <v>34</v>
      </c>
      <c r="I204" s="15" t="s">
        <v>33</v>
      </c>
      <c r="J204" s="468" t="s">
        <v>34</v>
      </c>
      <c r="K204" s="15" t="s">
        <v>33</v>
      </c>
      <c r="L204" s="468" t="s">
        <v>34</v>
      </c>
      <c r="M204" s="15" t="s">
        <v>33</v>
      </c>
      <c r="N204" s="468" t="s">
        <v>34</v>
      </c>
      <c r="O204" s="15" t="s">
        <v>33</v>
      </c>
      <c r="P204" s="468" t="s">
        <v>34</v>
      </c>
      <c r="Q204" s="15" t="s">
        <v>33</v>
      </c>
      <c r="R204" s="468" t="s">
        <v>34</v>
      </c>
      <c r="S204" s="15" t="s">
        <v>33</v>
      </c>
      <c r="T204" s="468" t="s">
        <v>34</v>
      </c>
      <c r="U204" s="15" t="s">
        <v>33</v>
      </c>
      <c r="V204" s="468" t="s">
        <v>34</v>
      </c>
      <c r="W204" s="15" t="s">
        <v>33</v>
      </c>
      <c r="X204" s="468" t="s">
        <v>34</v>
      </c>
      <c r="Y204" s="15" t="s">
        <v>33</v>
      </c>
      <c r="Z204" s="468" t="s">
        <v>34</v>
      </c>
      <c r="AA204" s="15" t="s">
        <v>33</v>
      </c>
      <c r="AB204" s="468" t="s">
        <v>34</v>
      </c>
      <c r="AC204" s="15" t="s">
        <v>33</v>
      </c>
      <c r="AD204" s="468" t="s">
        <v>34</v>
      </c>
      <c r="AE204" s="15" t="s">
        <v>33</v>
      </c>
      <c r="AF204" s="468" t="s">
        <v>34</v>
      </c>
      <c r="AG204" s="15" t="s">
        <v>33</v>
      </c>
      <c r="AH204" s="468" t="s">
        <v>34</v>
      </c>
      <c r="AI204" s="15" t="s">
        <v>33</v>
      </c>
      <c r="AJ204" s="468" t="s">
        <v>34</v>
      </c>
      <c r="AK204" s="15" t="s">
        <v>33</v>
      </c>
      <c r="AL204" s="468" t="s">
        <v>34</v>
      </c>
      <c r="AM204" s="15" t="s">
        <v>33</v>
      </c>
      <c r="AN204" s="468" t="s">
        <v>34</v>
      </c>
      <c r="AO204" s="15" t="s">
        <v>33</v>
      </c>
      <c r="AP204" s="468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</row>
    <row r="205" spans="1:98" ht="18.75" customHeight="1" x14ac:dyDescent="0.2">
      <c r="A205" s="169" t="s">
        <v>84</v>
      </c>
      <c r="B205" s="342">
        <f t="shared" ref="B205:B210" si="36">SUM(C205+D205)</f>
        <v>136</v>
      </c>
      <c r="C205" s="343">
        <f t="shared" ref="C205:D210" si="37">SUM(E205+G205+I205+K205+M205+O205+Q205+S205+U205+W205+Y205+AA205+AC205+AE205+AG205+AI205+AK205+AM205+AO205)</f>
        <v>52</v>
      </c>
      <c r="D205" s="334">
        <f t="shared" si="37"/>
        <v>84</v>
      </c>
      <c r="E205" s="37">
        <v>0</v>
      </c>
      <c r="F205" s="38">
        <v>0</v>
      </c>
      <c r="G205" s="37">
        <v>0</v>
      </c>
      <c r="H205" s="39">
        <v>0</v>
      </c>
      <c r="I205" s="37">
        <v>1</v>
      </c>
      <c r="J205" s="39">
        <v>0</v>
      </c>
      <c r="K205" s="37">
        <v>2</v>
      </c>
      <c r="L205" s="39">
        <v>1</v>
      </c>
      <c r="M205" s="37">
        <v>2</v>
      </c>
      <c r="N205" s="39">
        <v>2</v>
      </c>
      <c r="O205" s="37">
        <v>0</v>
      </c>
      <c r="P205" s="39">
        <v>2</v>
      </c>
      <c r="Q205" s="37">
        <v>3</v>
      </c>
      <c r="R205" s="39">
        <v>0</v>
      </c>
      <c r="S205" s="37">
        <v>4</v>
      </c>
      <c r="T205" s="39">
        <v>1</v>
      </c>
      <c r="U205" s="37">
        <v>2</v>
      </c>
      <c r="V205" s="39">
        <v>3</v>
      </c>
      <c r="W205" s="37">
        <v>1</v>
      </c>
      <c r="X205" s="39">
        <v>1</v>
      </c>
      <c r="Y205" s="40">
        <v>4</v>
      </c>
      <c r="Z205" s="39">
        <v>1</v>
      </c>
      <c r="AA205" s="40">
        <v>3</v>
      </c>
      <c r="AB205" s="39">
        <v>9</v>
      </c>
      <c r="AC205" s="40">
        <v>7</v>
      </c>
      <c r="AD205" s="39">
        <v>10</v>
      </c>
      <c r="AE205" s="40">
        <v>1</v>
      </c>
      <c r="AF205" s="39">
        <v>7</v>
      </c>
      <c r="AG205" s="40">
        <v>1</v>
      </c>
      <c r="AH205" s="39">
        <v>10</v>
      </c>
      <c r="AI205" s="40">
        <v>5</v>
      </c>
      <c r="AJ205" s="39">
        <v>12</v>
      </c>
      <c r="AK205" s="40">
        <v>3</v>
      </c>
      <c r="AL205" s="39">
        <v>6</v>
      </c>
      <c r="AM205" s="40">
        <v>5</v>
      </c>
      <c r="AN205" s="39">
        <v>6</v>
      </c>
      <c r="AO205" s="40">
        <v>8</v>
      </c>
      <c r="AP205" s="39">
        <v>13</v>
      </c>
      <c r="AQ205" s="354">
        <v>136</v>
      </c>
      <c r="AR205" s="355">
        <v>101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</row>
    <row r="206" spans="1:98" ht="18.75" customHeight="1" x14ac:dyDescent="0.2">
      <c r="A206" s="180" t="s">
        <v>85</v>
      </c>
      <c r="B206" s="324">
        <f t="shared" si="36"/>
        <v>0</v>
      </c>
      <c r="C206" s="325">
        <f t="shared" si="37"/>
        <v>0</v>
      </c>
      <c r="D206" s="326">
        <f t="shared" si="37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8">CA206&amp;CB206</f>
        <v/>
      </c>
      <c r="AT206" s="30"/>
      <c r="CA206" s="31" t="str">
        <f t="shared" ref="CA206:CA209" si="39">IF(CG206=1,"* El número de Beneficiarios NO DEBE ser mayor que el Total. ","")</f>
        <v/>
      </c>
      <c r="CB206" s="31" t="str">
        <f t="shared" ref="CB206:CB209" si="40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1">IF(B206&lt;AQ206,1,0)</f>
        <v>0</v>
      </c>
      <c r="CH206" s="32">
        <f t="shared" ref="CH206:CH209" si="42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</row>
    <row r="207" spans="1:98" ht="18.75" customHeight="1" x14ac:dyDescent="0.2">
      <c r="A207" s="180" t="s">
        <v>86</v>
      </c>
      <c r="B207" s="324">
        <f t="shared" si="36"/>
        <v>0</v>
      </c>
      <c r="C207" s="325">
        <f t="shared" si="37"/>
        <v>0</v>
      </c>
      <c r="D207" s="326">
        <f t="shared" si="37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8"/>
        <v/>
      </c>
      <c r="AT207" s="30"/>
      <c r="CA207" s="31" t="str">
        <f t="shared" si="39"/>
        <v/>
      </c>
      <c r="CB207" s="31" t="str">
        <f t="shared" si="40"/>
        <v/>
      </c>
      <c r="CC207" s="31"/>
      <c r="CD207" s="31"/>
      <c r="CE207" s="31"/>
      <c r="CF207" s="31"/>
      <c r="CG207" s="32">
        <f t="shared" si="41"/>
        <v>0</v>
      </c>
      <c r="CH207" s="32">
        <f t="shared" si="42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</row>
    <row r="208" spans="1:98" ht="18.75" customHeight="1" x14ac:dyDescent="0.2">
      <c r="A208" s="357" t="s">
        <v>87</v>
      </c>
      <c r="B208" s="324">
        <f t="shared" si="36"/>
        <v>0</v>
      </c>
      <c r="C208" s="325">
        <f t="shared" si="37"/>
        <v>0</v>
      </c>
      <c r="D208" s="346">
        <f t="shared" si="37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8"/>
        <v/>
      </c>
      <c r="AT208" s="30"/>
      <c r="CA208" s="31" t="str">
        <f t="shared" si="39"/>
        <v/>
      </c>
      <c r="CB208" s="31" t="str">
        <f t="shared" si="40"/>
        <v/>
      </c>
      <c r="CC208" s="31"/>
      <c r="CD208" s="31"/>
      <c r="CE208" s="31"/>
      <c r="CF208" s="31"/>
      <c r="CG208" s="32">
        <f t="shared" si="41"/>
        <v>0</v>
      </c>
      <c r="CH208" s="32">
        <f t="shared" si="42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</row>
    <row r="209" spans="1:98" ht="18.75" customHeight="1" x14ac:dyDescent="0.2">
      <c r="A209" s="357" t="s">
        <v>126</v>
      </c>
      <c r="B209" s="181">
        <f t="shared" si="36"/>
        <v>0</v>
      </c>
      <c r="C209" s="182">
        <f t="shared" si="37"/>
        <v>0</v>
      </c>
      <c r="D209" s="326">
        <f t="shared" si="37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8"/>
        <v/>
      </c>
      <c r="AT209" s="30"/>
      <c r="CA209" s="31" t="str">
        <f t="shared" si="39"/>
        <v/>
      </c>
      <c r="CB209" s="31" t="str">
        <f t="shared" si="40"/>
        <v/>
      </c>
      <c r="CC209" s="31"/>
      <c r="CD209" s="31"/>
      <c r="CE209" s="31"/>
      <c r="CF209" s="31"/>
      <c r="CG209" s="32">
        <f t="shared" si="41"/>
        <v>0</v>
      </c>
      <c r="CH209" s="32">
        <f t="shared" si="42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</row>
    <row r="210" spans="1:98" ht="18.75" customHeight="1" x14ac:dyDescent="0.2">
      <c r="A210" s="358" t="s">
        <v>198</v>
      </c>
      <c r="B210" s="359">
        <f t="shared" si="36"/>
        <v>0</v>
      </c>
      <c r="C210" s="349">
        <f t="shared" si="37"/>
        <v>0</v>
      </c>
      <c r="D210" s="360">
        <f t="shared" ref="D210" si="43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8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</row>
    <row r="211" spans="1:98" ht="18.75" customHeight="1" x14ac:dyDescent="0.2">
      <c r="A211" s="312" t="s">
        <v>5</v>
      </c>
      <c r="B211" s="363">
        <f>SUM(B205:B210)</f>
        <v>136</v>
      </c>
      <c r="C211" s="364">
        <f>SUM(C205:C210)</f>
        <v>52</v>
      </c>
      <c r="D211" s="365">
        <f>SUM(D205:D210)</f>
        <v>84</v>
      </c>
      <c r="E211" s="20">
        <f>SUM(E205:E210)</f>
        <v>0</v>
      </c>
      <c r="F211" s="366">
        <f>SUM(F205:F210)</f>
        <v>0</v>
      </c>
      <c r="G211" s="363">
        <f t="shared" ref="G211:AR211" si="44">SUM(G205:G210)</f>
        <v>0</v>
      </c>
      <c r="H211" s="367">
        <f t="shared" si="44"/>
        <v>0</v>
      </c>
      <c r="I211" s="363">
        <f t="shared" si="44"/>
        <v>1</v>
      </c>
      <c r="J211" s="367">
        <f t="shared" si="44"/>
        <v>0</v>
      </c>
      <c r="K211" s="363">
        <f t="shared" si="44"/>
        <v>2</v>
      </c>
      <c r="L211" s="367">
        <f t="shared" si="44"/>
        <v>1</v>
      </c>
      <c r="M211" s="363">
        <f t="shared" si="44"/>
        <v>2</v>
      </c>
      <c r="N211" s="367">
        <f t="shared" si="44"/>
        <v>2</v>
      </c>
      <c r="O211" s="363">
        <f t="shared" si="44"/>
        <v>0</v>
      </c>
      <c r="P211" s="367">
        <f t="shared" si="44"/>
        <v>2</v>
      </c>
      <c r="Q211" s="363">
        <f t="shared" si="44"/>
        <v>3</v>
      </c>
      <c r="R211" s="367">
        <f t="shared" si="44"/>
        <v>0</v>
      </c>
      <c r="S211" s="363">
        <f t="shared" si="44"/>
        <v>4</v>
      </c>
      <c r="T211" s="367">
        <f t="shared" si="44"/>
        <v>1</v>
      </c>
      <c r="U211" s="363">
        <f t="shared" si="44"/>
        <v>2</v>
      </c>
      <c r="V211" s="367">
        <f t="shared" si="44"/>
        <v>3</v>
      </c>
      <c r="W211" s="363">
        <f t="shared" si="44"/>
        <v>1</v>
      </c>
      <c r="X211" s="367">
        <f t="shared" si="44"/>
        <v>1</v>
      </c>
      <c r="Y211" s="363">
        <f t="shared" si="44"/>
        <v>4</v>
      </c>
      <c r="Z211" s="367">
        <f t="shared" si="44"/>
        <v>1</v>
      </c>
      <c r="AA211" s="363">
        <f t="shared" si="44"/>
        <v>3</v>
      </c>
      <c r="AB211" s="367">
        <f t="shared" si="44"/>
        <v>9</v>
      </c>
      <c r="AC211" s="363">
        <f t="shared" si="44"/>
        <v>7</v>
      </c>
      <c r="AD211" s="367">
        <f t="shared" si="44"/>
        <v>10</v>
      </c>
      <c r="AE211" s="363">
        <f t="shared" si="44"/>
        <v>1</v>
      </c>
      <c r="AF211" s="367">
        <f t="shared" si="44"/>
        <v>7</v>
      </c>
      <c r="AG211" s="363">
        <f t="shared" si="44"/>
        <v>1</v>
      </c>
      <c r="AH211" s="367">
        <f t="shared" si="44"/>
        <v>10</v>
      </c>
      <c r="AI211" s="363">
        <f t="shared" si="44"/>
        <v>5</v>
      </c>
      <c r="AJ211" s="367">
        <f t="shared" si="44"/>
        <v>12</v>
      </c>
      <c r="AK211" s="363">
        <f t="shared" si="44"/>
        <v>3</v>
      </c>
      <c r="AL211" s="367">
        <f t="shared" si="44"/>
        <v>6</v>
      </c>
      <c r="AM211" s="363">
        <f t="shared" si="44"/>
        <v>5</v>
      </c>
      <c r="AN211" s="367">
        <f t="shared" si="44"/>
        <v>6</v>
      </c>
      <c r="AO211" s="368">
        <f t="shared" si="44"/>
        <v>8</v>
      </c>
      <c r="AP211" s="367">
        <f t="shared" si="44"/>
        <v>13</v>
      </c>
      <c r="AQ211" s="365">
        <f t="shared" si="44"/>
        <v>136</v>
      </c>
      <c r="AR211" s="369">
        <f t="shared" si="44"/>
        <v>101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</row>
    <row r="212" spans="1:98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</row>
    <row r="213" spans="1:98" ht="15" customHeight="1" x14ac:dyDescent="0.2">
      <c r="A213" s="455" t="s">
        <v>79</v>
      </c>
      <c r="B213" s="515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</row>
    <row r="214" spans="1:98" ht="18" customHeight="1" x14ac:dyDescent="0.2">
      <c r="A214" s="169" t="s">
        <v>84</v>
      </c>
      <c r="B214" s="284">
        <v>293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</row>
    <row r="215" spans="1:98" ht="18" customHeight="1" x14ac:dyDescent="0.2">
      <c r="A215" s="180" t="s">
        <v>85</v>
      </c>
      <c r="B215" s="100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</row>
    <row r="216" spans="1:98" ht="18" customHeight="1" x14ac:dyDescent="0.2">
      <c r="A216" s="180" t="s">
        <v>86</v>
      </c>
      <c r="B216" s="100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</row>
    <row r="217" spans="1:98" ht="18" customHeight="1" x14ac:dyDescent="0.2">
      <c r="A217" s="357" t="s">
        <v>87</v>
      </c>
      <c r="B217" s="100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</row>
    <row r="218" spans="1:98" ht="18" customHeight="1" x14ac:dyDescent="0.2">
      <c r="A218" s="371" t="s">
        <v>198</v>
      </c>
      <c r="B218" s="318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</row>
    <row r="219" spans="1:98" ht="18" customHeight="1" x14ac:dyDescent="0.2">
      <c r="A219" s="497" t="s">
        <v>5</v>
      </c>
      <c r="B219" s="291">
        <f>SUM(B214:B218)</f>
        <v>293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</row>
    <row r="220" spans="1:98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</row>
    <row r="221" spans="1:98" ht="26.45" customHeight="1" x14ac:dyDescent="0.2">
      <c r="A221" s="455" t="s">
        <v>79</v>
      </c>
      <c r="B221" s="454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</row>
    <row r="222" spans="1:98" ht="18" customHeight="1" x14ac:dyDescent="0.2">
      <c r="A222" s="169" t="s">
        <v>84</v>
      </c>
      <c r="B222" s="216">
        <v>1139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</row>
    <row r="223" spans="1:98" ht="18" customHeight="1" x14ac:dyDescent="0.2">
      <c r="A223" s="180" t="s">
        <v>85</v>
      </c>
      <c r="B223" s="100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</row>
    <row r="224" spans="1:98" ht="18" customHeight="1" x14ac:dyDescent="0.2">
      <c r="A224" s="180" t="s">
        <v>86</v>
      </c>
      <c r="B224" s="100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</row>
    <row r="225" spans="1:98" ht="18" customHeight="1" x14ac:dyDescent="0.2">
      <c r="A225" s="373" t="s">
        <v>87</v>
      </c>
      <c r="B225" s="91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</row>
    <row r="226" spans="1:98" ht="18" customHeight="1" x14ac:dyDescent="0.2">
      <c r="A226" s="497" t="s">
        <v>5</v>
      </c>
      <c r="B226" s="291">
        <f>SUM(B222:B225)</f>
        <v>1139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</row>
    <row r="227" spans="1:98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</row>
    <row r="228" spans="1:98" ht="24" customHeight="1" x14ac:dyDescent="0.2">
      <c r="A228" s="455" t="s">
        <v>202</v>
      </c>
      <c r="B228" s="454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</row>
    <row r="229" spans="1:98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</row>
    <row r="230" spans="1:98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</row>
    <row r="231" spans="1:98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</row>
    <row r="232" spans="1:98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</row>
    <row r="233" spans="1:98" ht="19.5" customHeight="1" x14ac:dyDescent="0.2">
      <c r="A233" s="458" t="s">
        <v>92</v>
      </c>
      <c r="B233" s="454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</row>
    <row r="234" spans="1:98" x14ac:dyDescent="0.2">
      <c r="A234" s="228" t="s">
        <v>96</v>
      </c>
      <c r="B234" s="284">
        <v>614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</row>
    <row r="235" spans="1:98" x14ac:dyDescent="0.2">
      <c r="A235" s="229" t="s">
        <v>97</v>
      </c>
      <c r="B235" s="216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</row>
    <row r="236" spans="1:98" x14ac:dyDescent="0.2">
      <c r="A236" s="230" t="s">
        <v>98</v>
      </c>
      <c r="B236" s="100">
        <v>698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</row>
    <row r="237" spans="1:98" ht="15" customHeight="1" x14ac:dyDescent="0.2">
      <c r="A237" s="230" t="s">
        <v>99</v>
      </c>
      <c r="B237" s="100">
        <v>50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</row>
    <row r="238" spans="1:98" x14ac:dyDescent="0.2">
      <c r="A238" s="230" t="s">
        <v>100</v>
      </c>
      <c r="B238" s="100">
        <v>1</v>
      </c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</row>
    <row r="239" spans="1:98" x14ac:dyDescent="0.2">
      <c r="A239" s="230" t="s">
        <v>207</v>
      </c>
      <c r="B239" s="100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</row>
    <row r="240" spans="1:98" x14ac:dyDescent="0.2">
      <c r="A240" s="230" t="s">
        <v>208</v>
      </c>
      <c r="B240" s="100"/>
    </row>
    <row r="241" spans="1:2" x14ac:dyDescent="0.2">
      <c r="A241" s="230" t="s">
        <v>101</v>
      </c>
      <c r="B241" s="100"/>
    </row>
    <row r="242" spans="1:2" ht="15.75" customHeight="1" x14ac:dyDescent="0.2">
      <c r="A242" s="230" t="s">
        <v>102</v>
      </c>
      <c r="B242" s="100">
        <v>1418</v>
      </c>
    </row>
    <row r="243" spans="1:2" ht="16.5" customHeight="1" x14ac:dyDescent="0.2">
      <c r="A243" s="231" t="s">
        <v>103</v>
      </c>
      <c r="B243" s="100"/>
    </row>
    <row r="244" spans="1:2" ht="16.5" customHeight="1" x14ac:dyDescent="0.2">
      <c r="A244" s="232" t="s">
        <v>104</v>
      </c>
      <c r="B244" s="100"/>
    </row>
    <row r="245" spans="1:2" x14ac:dyDescent="0.2">
      <c r="A245" s="233" t="s">
        <v>105</v>
      </c>
      <c r="B245" s="100"/>
    </row>
    <row r="246" spans="1:2" x14ac:dyDescent="0.2">
      <c r="A246" s="233" t="s">
        <v>106</v>
      </c>
      <c r="B246" s="100"/>
    </row>
    <row r="247" spans="1:2" ht="27" customHeight="1" x14ac:dyDescent="0.2">
      <c r="A247" s="232" t="s">
        <v>107</v>
      </c>
      <c r="B247" s="100"/>
    </row>
    <row r="248" spans="1:2" x14ac:dyDescent="0.2">
      <c r="A248" s="234" t="s">
        <v>108</v>
      </c>
      <c r="B248" s="100"/>
    </row>
    <row r="249" spans="1:2" x14ac:dyDescent="0.2">
      <c r="A249" s="235" t="s">
        <v>109</v>
      </c>
      <c r="B249" s="100"/>
    </row>
    <row r="250" spans="1:2" x14ac:dyDescent="0.2">
      <c r="A250" s="233" t="s">
        <v>110</v>
      </c>
      <c r="B250" s="100"/>
    </row>
    <row r="251" spans="1:2" ht="27" customHeight="1" x14ac:dyDescent="0.2">
      <c r="A251" s="232" t="s">
        <v>111</v>
      </c>
      <c r="B251" s="100"/>
    </row>
    <row r="252" spans="1:2" x14ac:dyDescent="0.2">
      <c r="A252" s="232" t="s">
        <v>112</v>
      </c>
      <c r="B252" s="100"/>
    </row>
    <row r="253" spans="1:2" x14ac:dyDescent="0.2">
      <c r="A253" s="233" t="s">
        <v>113</v>
      </c>
      <c r="B253" s="100"/>
    </row>
    <row r="254" spans="1:2" ht="15" customHeight="1" x14ac:dyDescent="0.2">
      <c r="A254" s="233" t="s">
        <v>114</v>
      </c>
      <c r="B254" s="100"/>
    </row>
    <row r="255" spans="1:2" ht="15" customHeight="1" x14ac:dyDescent="0.2">
      <c r="A255" s="233" t="s">
        <v>115</v>
      </c>
      <c r="B255" s="100"/>
    </row>
    <row r="256" spans="1:2" ht="15" customHeight="1" x14ac:dyDescent="0.2">
      <c r="A256" s="233" t="s">
        <v>116</v>
      </c>
      <c r="B256" s="100"/>
    </row>
    <row r="257" spans="1:78" ht="15" customHeight="1" x14ac:dyDescent="0.2">
      <c r="A257" s="236" t="s">
        <v>117</v>
      </c>
      <c r="B257" s="100"/>
    </row>
    <row r="258" spans="1:78" ht="15" customHeight="1" x14ac:dyDescent="0.2">
      <c r="A258" s="237" t="s">
        <v>118</v>
      </c>
      <c r="B258" s="100"/>
    </row>
    <row r="259" spans="1:78" ht="15" customHeight="1" x14ac:dyDescent="0.2">
      <c r="A259" s="237" t="s">
        <v>119</v>
      </c>
      <c r="B259" s="100"/>
    </row>
    <row r="260" spans="1:78" ht="15" customHeight="1" x14ac:dyDescent="0.2">
      <c r="A260" s="237" t="s">
        <v>120</v>
      </c>
      <c r="B260" s="100"/>
    </row>
    <row r="261" spans="1:78" ht="26.25" customHeight="1" x14ac:dyDescent="0.2">
      <c r="A261" s="238" t="s">
        <v>121</v>
      </c>
      <c r="B261" s="100"/>
    </row>
    <row r="262" spans="1:78" ht="15" customHeight="1" x14ac:dyDescent="0.2">
      <c r="A262" s="237" t="s">
        <v>122</v>
      </c>
      <c r="B262" s="100"/>
    </row>
    <row r="263" spans="1:78" ht="15" customHeight="1" x14ac:dyDescent="0.2">
      <c r="A263" s="377" t="s">
        <v>209</v>
      </c>
      <c r="B263" s="100"/>
    </row>
    <row r="264" spans="1:78" ht="15" customHeight="1" x14ac:dyDescent="0.2">
      <c r="A264" s="234" t="s">
        <v>210</v>
      </c>
      <c r="B264" s="100"/>
    </row>
    <row r="265" spans="1:78" ht="15" customHeight="1" x14ac:dyDescent="0.2">
      <c r="A265" s="234" t="s">
        <v>211</v>
      </c>
      <c r="B265" s="100"/>
    </row>
    <row r="266" spans="1:78" ht="15" customHeight="1" x14ac:dyDescent="0.2">
      <c r="A266" s="234" t="s">
        <v>212</v>
      </c>
      <c r="B266" s="100"/>
    </row>
    <row r="267" spans="1:78" ht="15" customHeight="1" x14ac:dyDescent="0.2">
      <c r="A267" s="234" t="s">
        <v>123</v>
      </c>
      <c r="B267" s="100"/>
    </row>
    <row r="268" spans="1:78" ht="15" customHeight="1" x14ac:dyDescent="0.2">
      <c r="A268" s="239" t="s">
        <v>124</v>
      </c>
      <c r="B268" s="318"/>
    </row>
    <row r="269" spans="1:78" ht="17.25" customHeight="1" x14ac:dyDescent="0.2">
      <c r="A269" s="312" t="s">
        <v>5</v>
      </c>
      <c r="B269" s="259">
        <f>SUM(B234:B268)</f>
        <v>2781</v>
      </c>
    </row>
    <row r="270" spans="1:78" ht="30.75" customHeight="1" x14ac:dyDescent="0.2">
      <c r="A270" s="220" t="s">
        <v>213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</row>
    <row r="271" spans="1:78" ht="21.75" customHeight="1" x14ac:dyDescent="0.2">
      <c r="A271" s="1006" t="s">
        <v>214</v>
      </c>
      <c r="B271" s="1007" t="s">
        <v>5</v>
      </c>
      <c r="C271" s="1008"/>
      <c r="D271" s="1009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</row>
    <row r="272" spans="1:78" ht="23.25" customHeight="1" x14ac:dyDescent="0.2">
      <c r="A272" s="862"/>
      <c r="B272" s="380" t="s">
        <v>32</v>
      </c>
      <c r="C272" s="116" t="s">
        <v>33</v>
      </c>
      <c r="D272" s="469" t="s">
        <v>34</v>
      </c>
      <c r="E272" s="381" t="s">
        <v>33</v>
      </c>
      <c r="F272" s="470" t="s">
        <v>34</v>
      </c>
      <c r="G272" s="381" t="s">
        <v>33</v>
      </c>
      <c r="H272" s="470" t="s">
        <v>34</v>
      </c>
      <c r="I272" s="381" t="s">
        <v>33</v>
      </c>
      <c r="J272" s="470" t="s">
        <v>34</v>
      </c>
      <c r="K272" s="381" t="s">
        <v>33</v>
      </c>
      <c r="L272" s="470" t="s">
        <v>34</v>
      </c>
      <c r="M272" s="381" t="s">
        <v>33</v>
      </c>
      <c r="N272" s="470" t="s">
        <v>34</v>
      </c>
      <c r="O272" s="381" t="s">
        <v>33</v>
      </c>
      <c r="P272" s="470" t="s">
        <v>34</v>
      </c>
      <c r="Q272" s="381" t="s">
        <v>33</v>
      </c>
      <c r="R272" s="470" t="s">
        <v>34</v>
      </c>
      <c r="S272" s="381" t="s">
        <v>33</v>
      </c>
      <c r="T272" s="470" t="s">
        <v>34</v>
      </c>
      <c r="U272" s="381" t="s">
        <v>33</v>
      </c>
      <c r="V272" s="470" t="s">
        <v>34</v>
      </c>
      <c r="W272" s="381" t="s">
        <v>33</v>
      </c>
      <c r="X272" s="470" t="s">
        <v>34</v>
      </c>
      <c r="Y272" s="381" t="s">
        <v>33</v>
      </c>
      <c r="Z272" s="470" t="s">
        <v>34</v>
      </c>
      <c r="AA272" s="381" t="s">
        <v>33</v>
      </c>
      <c r="AB272" s="470" t="s">
        <v>34</v>
      </c>
      <c r="AC272" s="381" t="s">
        <v>33</v>
      </c>
      <c r="AD272" s="470" t="s">
        <v>34</v>
      </c>
      <c r="AE272" s="381" t="s">
        <v>33</v>
      </c>
      <c r="AF272" s="470" t="s">
        <v>34</v>
      </c>
      <c r="AG272" s="381" t="s">
        <v>33</v>
      </c>
      <c r="AH272" s="470" t="s">
        <v>34</v>
      </c>
      <c r="AI272" s="381" t="s">
        <v>33</v>
      </c>
      <c r="AJ272" s="470" t="s">
        <v>34</v>
      </c>
      <c r="AK272" s="381" t="s">
        <v>33</v>
      </c>
      <c r="AL272" s="470" t="s">
        <v>34</v>
      </c>
      <c r="AM272" s="381" t="s">
        <v>33</v>
      </c>
      <c r="AN272" s="470" t="s">
        <v>34</v>
      </c>
      <c r="AO272" s="381" t="s">
        <v>33</v>
      </c>
      <c r="AP272" s="470" t="s">
        <v>34</v>
      </c>
      <c r="BY272" s="2"/>
      <c r="BZ272" s="2"/>
    </row>
    <row r="273" spans="1:104" s="385" customFormat="1" ht="16.899999999999999" hidden="1" customHeight="1" x14ac:dyDescent="0.2">
      <c r="A273" s="516" t="s">
        <v>215</v>
      </c>
      <c r="B273" s="457"/>
      <c r="C273" s="381"/>
      <c r="D273" s="470"/>
      <c r="E273" s="381"/>
      <c r="F273" s="470"/>
      <c r="G273" s="381"/>
      <c r="H273" s="470"/>
      <c r="I273" s="381"/>
      <c r="J273" s="470"/>
      <c r="K273" s="381"/>
      <c r="L273" s="470"/>
      <c r="M273" s="381"/>
      <c r="N273" s="470"/>
      <c r="O273" s="381"/>
      <c r="P273" s="470"/>
      <c r="Q273" s="381"/>
      <c r="R273" s="470"/>
      <c r="S273" s="381"/>
      <c r="T273" s="470"/>
      <c r="U273" s="381"/>
      <c r="V273" s="470"/>
      <c r="W273" s="381"/>
      <c r="X273" s="470"/>
      <c r="Y273" s="381"/>
      <c r="Z273" s="470"/>
      <c r="AA273" s="381"/>
      <c r="AB273" s="470"/>
      <c r="AC273" s="381"/>
      <c r="AD273" s="470"/>
      <c r="AE273" s="381"/>
      <c r="AF273" s="470"/>
      <c r="AG273" s="381"/>
      <c r="AH273" s="470"/>
      <c r="AI273" s="381"/>
      <c r="AJ273" s="470"/>
      <c r="AK273" s="381"/>
      <c r="AL273" s="470"/>
      <c r="AM273" s="381"/>
      <c r="AN273" s="470"/>
      <c r="AO273" s="381"/>
      <c r="AP273" s="470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517" t="s">
        <v>216</v>
      </c>
      <c r="B274" s="388">
        <f>SUM(C274:D274)</f>
        <v>30</v>
      </c>
      <c r="C274" s="389">
        <f>+E274+G274+I274+K274+M274+O274+Q274+S274+U274+W274+Y274+AA274+AC274+AE274+AG274+AI274+AK274+AM274+AO274</f>
        <v>16</v>
      </c>
      <c r="D274" s="430">
        <f>+F274+H274+J274+L274+N274+P274+R274+T274+V274+X274+Z274+AB274+AD274+AF274+AH274+AJ274+AL274+AN274+AP274</f>
        <v>14</v>
      </c>
      <c r="E274" s="391">
        <v>0</v>
      </c>
      <c r="F274" s="392">
        <v>0</v>
      </c>
      <c r="G274" s="391">
        <v>0</v>
      </c>
      <c r="H274" s="392">
        <v>0</v>
      </c>
      <c r="I274" s="391">
        <v>0</v>
      </c>
      <c r="J274" s="392">
        <v>0</v>
      </c>
      <c r="K274" s="391">
        <v>0</v>
      </c>
      <c r="L274" s="392">
        <v>0</v>
      </c>
      <c r="M274" s="391">
        <v>0</v>
      </c>
      <c r="N274" s="392">
        <v>0</v>
      </c>
      <c r="O274" s="391">
        <v>0</v>
      </c>
      <c r="P274" s="392">
        <v>0</v>
      </c>
      <c r="Q274" s="391">
        <v>0</v>
      </c>
      <c r="R274" s="392">
        <v>0</v>
      </c>
      <c r="S274" s="391">
        <v>0</v>
      </c>
      <c r="T274" s="392">
        <v>0</v>
      </c>
      <c r="U274" s="391">
        <v>0</v>
      </c>
      <c r="V274" s="392">
        <v>0</v>
      </c>
      <c r="W274" s="391">
        <v>0</v>
      </c>
      <c r="X274" s="392">
        <v>0</v>
      </c>
      <c r="Y274" s="391">
        <v>0</v>
      </c>
      <c r="Z274" s="392">
        <v>0</v>
      </c>
      <c r="AA274" s="391">
        <v>2</v>
      </c>
      <c r="AB274" s="392">
        <v>2</v>
      </c>
      <c r="AC274" s="391">
        <v>2</v>
      </c>
      <c r="AD274" s="392">
        <v>0</v>
      </c>
      <c r="AE274" s="391">
        <v>0</v>
      </c>
      <c r="AF274" s="392">
        <v>0</v>
      </c>
      <c r="AG274" s="391">
        <v>1</v>
      </c>
      <c r="AH274" s="392">
        <v>0</v>
      </c>
      <c r="AI274" s="391">
        <v>3</v>
      </c>
      <c r="AJ274" s="392">
        <v>1</v>
      </c>
      <c r="AK274" s="391">
        <v>3</v>
      </c>
      <c r="AL274" s="392">
        <v>0</v>
      </c>
      <c r="AM274" s="391">
        <v>3</v>
      </c>
      <c r="AN274" s="392">
        <v>3</v>
      </c>
      <c r="AO274" s="391">
        <v>2</v>
      </c>
      <c r="AP274" s="393">
        <v>8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1003" t="s">
        <v>217</v>
      </c>
      <c r="B275" s="1004"/>
      <c r="C275" s="1004"/>
      <c r="D275" s="1004"/>
      <c r="E275" s="1004"/>
      <c r="F275" s="1004"/>
      <c r="G275" s="1004"/>
      <c r="H275" s="1004"/>
      <c r="I275" s="1004"/>
      <c r="J275" s="1004"/>
      <c r="K275" s="1004"/>
      <c r="L275" s="1004"/>
      <c r="M275" s="1004"/>
      <c r="N275" s="1004"/>
      <c r="O275" s="1004"/>
      <c r="P275" s="1004"/>
      <c r="Q275" s="1004"/>
      <c r="R275" s="1004"/>
      <c r="S275" s="1004"/>
      <c r="T275" s="1004"/>
      <c r="U275" s="1004"/>
      <c r="V275" s="1004"/>
      <c r="W275" s="1004"/>
      <c r="X275" s="1004"/>
      <c r="Y275" s="1004"/>
      <c r="Z275" s="1004"/>
      <c r="AA275" s="1004"/>
      <c r="AB275" s="1004"/>
      <c r="AC275" s="1004"/>
      <c r="AD275" s="1004"/>
      <c r="AE275" s="1004"/>
      <c r="AF275" s="1004"/>
      <c r="AG275" s="1004"/>
      <c r="AH275" s="1004"/>
      <c r="AI275" s="1004"/>
      <c r="AJ275" s="1004"/>
      <c r="AK275" s="1004"/>
      <c r="AL275" s="1004"/>
      <c r="AM275" s="1004"/>
      <c r="AN275" s="1004"/>
      <c r="AO275" s="1004"/>
      <c r="AP275" s="1005"/>
      <c r="BY275" s="2"/>
      <c r="BZ275" s="2"/>
    </row>
    <row r="276" spans="1:104" x14ac:dyDescent="0.2">
      <c r="A276" s="394" t="s">
        <v>218</v>
      </c>
      <c r="B276" s="395">
        <f t="shared" ref="B276:B289" si="45">SUM(C276:D276)</f>
        <v>11</v>
      </c>
      <c r="C276" s="396">
        <f t="shared" ref="C276:D289" si="46">+E276+G276+I276+K276+M276+O276+Q276+S276+U276+W276+Y276+AA276+AC276+AE276+AG276+AI276+AK276+AM276+AO276</f>
        <v>4</v>
      </c>
      <c r="D276" s="397">
        <f t="shared" si="46"/>
        <v>7</v>
      </c>
      <c r="E276" s="398"/>
      <c r="F276" s="399"/>
      <c r="G276" s="398"/>
      <c r="H276" s="399"/>
      <c r="I276" s="398"/>
      <c r="J276" s="399"/>
      <c r="K276" s="398"/>
      <c r="L276" s="399"/>
      <c r="M276" s="398"/>
      <c r="N276" s="399"/>
      <c r="O276" s="398"/>
      <c r="P276" s="399"/>
      <c r="Q276" s="398"/>
      <c r="R276" s="399"/>
      <c r="S276" s="398"/>
      <c r="T276" s="399"/>
      <c r="U276" s="398"/>
      <c r="V276" s="399"/>
      <c r="W276" s="398"/>
      <c r="X276" s="399"/>
      <c r="Y276" s="398"/>
      <c r="Z276" s="399"/>
      <c r="AA276" s="398">
        <v>1</v>
      </c>
      <c r="AB276" s="399">
        <v>1</v>
      </c>
      <c r="AC276" s="398">
        <v>1</v>
      </c>
      <c r="AD276" s="399"/>
      <c r="AE276" s="398"/>
      <c r="AF276" s="399"/>
      <c r="AG276" s="398"/>
      <c r="AH276" s="399"/>
      <c r="AI276" s="398"/>
      <c r="AJ276" s="399"/>
      <c r="AK276" s="398">
        <v>1</v>
      </c>
      <c r="AL276" s="399"/>
      <c r="AM276" s="398"/>
      <c r="AN276" s="399">
        <v>3</v>
      </c>
      <c r="AO276" s="398">
        <v>1</v>
      </c>
      <c r="AP276" s="400">
        <v>3</v>
      </c>
      <c r="BY276" s="2"/>
      <c r="BZ276" s="2"/>
    </row>
    <row r="277" spans="1:104" x14ac:dyDescent="0.2">
      <c r="A277" s="233" t="s">
        <v>219</v>
      </c>
      <c r="B277" s="401">
        <f t="shared" si="45"/>
        <v>0</v>
      </c>
      <c r="C277" s="402">
        <f>+E277+G277+I277+K277+M277+O277+Q277+S277+U277+W277+Y277+AA277+AC277+AE277+AG277+AI277+AK277+AM277+AO277</f>
        <v>0</v>
      </c>
      <c r="D277" s="403">
        <f t="shared" si="46"/>
        <v>0</v>
      </c>
      <c r="E277" s="404"/>
      <c r="F277" s="405"/>
      <c r="G277" s="404"/>
      <c r="H277" s="405"/>
      <c r="I277" s="404"/>
      <c r="J277" s="405"/>
      <c r="K277" s="404"/>
      <c r="L277" s="405"/>
      <c r="M277" s="404"/>
      <c r="N277" s="405"/>
      <c r="O277" s="404"/>
      <c r="P277" s="405"/>
      <c r="Q277" s="404"/>
      <c r="R277" s="405"/>
      <c r="S277" s="404"/>
      <c r="T277" s="405"/>
      <c r="U277" s="404"/>
      <c r="V277" s="405"/>
      <c r="W277" s="404"/>
      <c r="X277" s="405"/>
      <c r="Y277" s="404"/>
      <c r="Z277" s="405"/>
      <c r="AA277" s="404"/>
      <c r="AB277" s="405"/>
      <c r="AC277" s="404"/>
      <c r="AD277" s="405"/>
      <c r="AE277" s="404"/>
      <c r="AF277" s="405"/>
      <c r="AG277" s="404"/>
      <c r="AH277" s="405"/>
      <c r="AI277" s="404"/>
      <c r="AJ277" s="405"/>
      <c r="AK277" s="404"/>
      <c r="AL277" s="405"/>
      <c r="AM277" s="404"/>
      <c r="AN277" s="405"/>
      <c r="AO277" s="404"/>
      <c r="AP277" s="406"/>
      <c r="BY277" s="2"/>
      <c r="BZ277" s="2"/>
    </row>
    <row r="278" spans="1:104" x14ac:dyDescent="0.2">
      <c r="A278" s="233" t="s">
        <v>220</v>
      </c>
      <c r="B278" s="401">
        <f t="shared" si="45"/>
        <v>0</v>
      </c>
      <c r="C278" s="402">
        <f t="shared" si="46"/>
        <v>0</v>
      </c>
      <c r="D278" s="403">
        <f t="shared" si="46"/>
        <v>0</v>
      </c>
      <c r="E278" s="404"/>
      <c r="F278" s="405"/>
      <c r="G278" s="404"/>
      <c r="H278" s="405"/>
      <c r="I278" s="404"/>
      <c r="J278" s="405"/>
      <c r="K278" s="404"/>
      <c r="L278" s="405"/>
      <c r="M278" s="404"/>
      <c r="N278" s="405"/>
      <c r="O278" s="404"/>
      <c r="P278" s="405"/>
      <c r="Q278" s="404"/>
      <c r="R278" s="405"/>
      <c r="S278" s="404"/>
      <c r="T278" s="405"/>
      <c r="U278" s="404"/>
      <c r="V278" s="405"/>
      <c r="W278" s="404"/>
      <c r="X278" s="405"/>
      <c r="Y278" s="404"/>
      <c r="Z278" s="405"/>
      <c r="AA278" s="404"/>
      <c r="AB278" s="405"/>
      <c r="AC278" s="404"/>
      <c r="AD278" s="405"/>
      <c r="AE278" s="404"/>
      <c r="AF278" s="405"/>
      <c r="AG278" s="404"/>
      <c r="AH278" s="405"/>
      <c r="AI278" s="404"/>
      <c r="AJ278" s="405"/>
      <c r="AK278" s="404"/>
      <c r="AL278" s="405"/>
      <c r="AM278" s="404"/>
      <c r="AN278" s="405"/>
      <c r="AO278" s="404"/>
      <c r="AP278" s="406"/>
      <c r="BY278" s="2"/>
      <c r="BZ278" s="2"/>
    </row>
    <row r="279" spans="1:104" x14ac:dyDescent="0.2">
      <c r="A279" s="233" t="s">
        <v>221</v>
      </c>
      <c r="B279" s="401">
        <f t="shared" si="45"/>
        <v>0</v>
      </c>
      <c r="C279" s="402">
        <f t="shared" si="46"/>
        <v>0</v>
      </c>
      <c r="D279" s="403">
        <f t="shared" si="46"/>
        <v>0</v>
      </c>
      <c r="E279" s="404"/>
      <c r="F279" s="405"/>
      <c r="G279" s="404"/>
      <c r="H279" s="405"/>
      <c r="I279" s="404"/>
      <c r="J279" s="405"/>
      <c r="K279" s="404"/>
      <c r="L279" s="405"/>
      <c r="M279" s="404"/>
      <c r="N279" s="405"/>
      <c r="O279" s="404"/>
      <c r="P279" s="405"/>
      <c r="Q279" s="404"/>
      <c r="R279" s="405"/>
      <c r="S279" s="404"/>
      <c r="T279" s="405"/>
      <c r="U279" s="404"/>
      <c r="V279" s="405"/>
      <c r="W279" s="404"/>
      <c r="X279" s="405"/>
      <c r="Y279" s="404"/>
      <c r="Z279" s="405"/>
      <c r="AA279" s="404"/>
      <c r="AB279" s="405"/>
      <c r="AC279" s="404"/>
      <c r="AD279" s="405"/>
      <c r="AE279" s="404"/>
      <c r="AF279" s="405"/>
      <c r="AG279" s="404"/>
      <c r="AH279" s="405"/>
      <c r="AI279" s="404"/>
      <c r="AJ279" s="405"/>
      <c r="AK279" s="404"/>
      <c r="AL279" s="405"/>
      <c r="AM279" s="404"/>
      <c r="AN279" s="405"/>
      <c r="AO279" s="404"/>
      <c r="AP279" s="406"/>
      <c r="BY279" s="2"/>
      <c r="BZ279" s="2"/>
    </row>
    <row r="280" spans="1:104" x14ac:dyDescent="0.2">
      <c r="A280" s="233" t="s">
        <v>222</v>
      </c>
      <c r="B280" s="401">
        <f t="shared" si="45"/>
        <v>12</v>
      </c>
      <c r="C280" s="402">
        <f t="shared" si="46"/>
        <v>8</v>
      </c>
      <c r="D280" s="403">
        <f t="shared" si="46"/>
        <v>4</v>
      </c>
      <c r="E280" s="404"/>
      <c r="F280" s="405"/>
      <c r="G280" s="404"/>
      <c r="H280" s="405"/>
      <c r="I280" s="404"/>
      <c r="J280" s="405"/>
      <c r="K280" s="404"/>
      <c r="L280" s="405"/>
      <c r="M280" s="404"/>
      <c r="N280" s="405"/>
      <c r="O280" s="404"/>
      <c r="P280" s="405"/>
      <c r="Q280" s="404"/>
      <c r="R280" s="405"/>
      <c r="S280" s="404"/>
      <c r="T280" s="405"/>
      <c r="U280" s="404"/>
      <c r="V280" s="405"/>
      <c r="W280" s="404"/>
      <c r="X280" s="405"/>
      <c r="Y280" s="404"/>
      <c r="Z280" s="405"/>
      <c r="AA280" s="404"/>
      <c r="AB280" s="405">
        <v>2</v>
      </c>
      <c r="AC280" s="404">
        <v>2</v>
      </c>
      <c r="AD280" s="405"/>
      <c r="AE280" s="404"/>
      <c r="AF280" s="405"/>
      <c r="AG280" s="404">
        <v>2</v>
      </c>
      <c r="AH280" s="405"/>
      <c r="AI280" s="404">
        <v>1</v>
      </c>
      <c r="AJ280" s="405"/>
      <c r="AK280" s="404">
        <v>2</v>
      </c>
      <c r="AL280" s="405"/>
      <c r="AM280" s="404">
        <v>1</v>
      </c>
      <c r="AN280" s="405"/>
      <c r="AO280" s="404"/>
      <c r="AP280" s="406">
        <v>2</v>
      </c>
      <c r="BY280" s="2"/>
      <c r="BZ280" s="2"/>
    </row>
    <row r="281" spans="1:104" x14ac:dyDescent="0.2">
      <c r="A281" s="233" t="s">
        <v>223</v>
      </c>
      <c r="B281" s="401">
        <f t="shared" si="45"/>
        <v>11</v>
      </c>
      <c r="C281" s="402">
        <f t="shared" si="46"/>
        <v>6</v>
      </c>
      <c r="D281" s="403">
        <f t="shared" si="46"/>
        <v>5</v>
      </c>
      <c r="E281" s="404"/>
      <c r="F281" s="405"/>
      <c r="G281" s="404"/>
      <c r="H281" s="405"/>
      <c r="I281" s="404"/>
      <c r="J281" s="405"/>
      <c r="K281" s="404"/>
      <c r="L281" s="405"/>
      <c r="M281" s="404"/>
      <c r="N281" s="405"/>
      <c r="O281" s="404"/>
      <c r="P281" s="405"/>
      <c r="Q281" s="404"/>
      <c r="R281" s="405"/>
      <c r="S281" s="404"/>
      <c r="T281" s="405"/>
      <c r="U281" s="404"/>
      <c r="V281" s="405"/>
      <c r="W281" s="404"/>
      <c r="X281" s="405"/>
      <c r="Y281" s="404"/>
      <c r="Z281" s="405"/>
      <c r="AA281" s="404">
        <v>1</v>
      </c>
      <c r="AB281" s="405"/>
      <c r="AC281" s="404"/>
      <c r="AD281" s="405"/>
      <c r="AE281" s="404"/>
      <c r="AF281" s="405"/>
      <c r="AG281" s="404"/>
      <c r="AH281" s="405"/>
      <c r="AI281" s="404">
        <v>2</v>
      </c>
      <c r="AJ281" s="405">
        <v>1</v>
      </c>
      <c r="AK281" s="404"/>
      <c r="AL281" s="405"/>
      <c r="AM281" s="404">
        <v>2</v>
      </c>
      <c r="AN281" s="405"/>
      <c r="AO281" s="404">
        <v>1</v>
      </c>
      <c r="AP281" s="406">
        <v>4</v>
      </c>
      <c r="BY281" s="2"/>
      <c r="BZ281" s="2"/>
    </row>
    <row r="282" spans="1:104" x14ac:dyDescent="0.2">
      <c r="A282" s="233" t="s">
        <v>224</v>
      </c>
      <c r="B282" s="401">
        <f t="shared" si="45"/>
        <v>0</v>
      </c>
      <c r="C282" s="402">
        <f t="shared" si="46"/>
        <v>0</v>
      </c>
      <c r="D282" s="403">
        <f>+F282+H282+J282+L282+N282+P282+R282+T282+V282+X282+Z282+AB282+AD282+AF282+AH282+AJ282+AL282+AN282+AP282</f>
        <v>0</v>
      </c>
      <c r="E282" s="404"/>
      <c r="F282" s="405"/>
      <c r="G282" s="404"/>
      <c r="H282" s="405"/>
      <c r="I282" s="404"/>
      <c r="J282" s="405"/>
      <c r="K282" s="404"/>
      <c r="L282" s="405"/>
      <c r="M282" s="404"/>
      <c r="N282" s="405"/>
      <c r="O282" s="404"/>
      <c r="P282" s="405"/>
      <c r="Q282" s="404"/>
      <c r="R282" s="405"/>
      <c r="S282" s="404"/>
      <c r="T282" s="405"/>
      <c r="U282" s="404"/>
      <c r="V282" s="405"/>
      <c r="W282" s="404"/>
      <c r="X282" s="405"/>
      <c r="Y282" s="404"/>
      <c r="Z282" s="405"/>
      <c r="AA282" s="404"/>
      <c r="AB282" s="405"/>
      <c r="AC282" s="404"/>
      <c r="AD282" s="405"/>
      <c r="AE282" s="404"/>
      <c r="AF282" s="405"/>
      <c r="AG282" s="404"/>
      <c r="AH282" s="405"/>
      <c r="AI282" s="404"/>
      <c r="AJ282" s="405"/>
      <c r="AK282" s="404"/>
      <c r="AL282" s="405"/>
      <c r="AM282" s="404"/>
      <c r="AN282" s="405"/>
      <c r="AO282" s="404"/>
      <c r="AP282" s="406"/>
      <c r="BY282" s="2"/>
      <c r="BZ282" s="2"/>
    </row>
    <row r="283" spans="1:104" ht="23.25" customHeight="1" x14ac:dyDescent="0.2">
      <c r="A283" s="232" t="s">
        <v>225</v>
      </c>
      <c r="B283" s="401">
        <f t="shared" si="45"/>
        <v>0</v>
      </c>
      <c r="C283" s="402">
        <f t="shared" si="46"/>
        <v>0</v>
      </c>
      <c r="D283" s="403">
        <f t="shared" si="46"/>
        <v>0</v>
      </c>
      <c r="E283" s="404"/>
      <c r="F283" s="405"/>
      <c r="G283" s="404"/>
      <c r="H283" s="405"/>
      <c r="I283" s="404"/>
      <c r="J283" s="405"/>
      <c r="K283" s="404"/>
      <c r="L283" s="405"/>
      <c r="M283" s="404"/>
      <c r="N283" s="405"/>
      <c r="O283" s="404"/>
      <c r="P283" s="405"/>
      <c r="Q283" s="404"/>
      <c r="R283" s="405"/>
      <c r="S283" s="404"/>
      <c r="T283" s="405"/>
      <c r="U283" s="404"/>
      <c r="V283" s="405"/>
      <c r="W283" s="404"/>
      <c r="X283" s="405"/>
      <c r="Y283" s="404"/>
      <c r="Z283" s="405"/>
      <c r="AA283" s="404"/>
      <c r="AB283" s="405"/>
      <c r="AC283" s="404"/>
      <c r="AD283" s="405"/>
      <c r="AE283" s="404"/>
      <c r="AF283" s="405"/>
      <c r="AG283" s="404"/>
      <c r="AH283" s="405"/>
      <c r="AI283" s="404"/>
      <c r="AJ283" s="405"/>
      <c r="AK283" s="404"/>
      <c r="AL283" s="405"/>
      <c r="AM283" s="404"/>
      <c r="AN283" s="405"/>
      <c r="AO283" s="404"/>
      <c r="AP283" s="406"/>
      <c r="BY283" s="2"/>
      <c r="BZ283" s="2"/>
    </row>
    <row r="284" spans="1:104" ht="25.5" customHeight="1" x14ac:dyDescent="0.2">
      <c r="A284" s="407" t="s">
        <v>226</v>
      </c>
      <c r="B284" s="401">
        <f t="shared" si="45"/>
        <v>0</v>
      </c>
      <c r="C284" s="402">
        <f t="shared" si="46"/>
        <v>0</v>
      </c>
      <c r="D284" s="403">
        <f>+F284+H284+J284+L284+N284+P284+R284+T284+V284+X284+Z284+AB284+AD284+AF284+AH284+AJ284+AL284+AN284+AP284</f>
        <v>0</v>
      </c>
      <c r="E284" s="404"/>
      <c r="F284" s="405"/>
      <c r="G284" s="404"/>
      <c r="H284" s="405"/>
      <c r="I284" s="404"/>
      <c r="J284" s="405"/>
      <c r="K284" s="404"/>
      <c r="L284" s="405"/>
      <c r="M284" s="404"/>
      <c r="N284" s="405"/>
      <c r="O284" s="404"/>
      <c r="P284" s="405"/>
      <c r="Q284" s="404"/>
      <c r="R284" s="405"/>
      <c r="S284" s="404"/>
      <c r="T284" s="405"/>
      <c r="U284" s="404"/>
      <c r="V284" s="405"/>
      <c r="W284" s="404"/>
      <c r="X284" s="405"/>
      <c r="Y284" s="404"/>
      <c r="Z284" s="405"/>
      <c r="AA284" s="404"/>
      <c r="AB284" s="405"/>
      <c r="AC284" s="404"/>
      <c r="AD284" s="405"/>
      <c r="AE284" s="404"/>
      <c r="AF284" s="405"/>
      <c r="AG284" s="404"/>
      <c r="AH284" s="405"/>
      <c r="AI284" s="404"/>
      <c r="AJ284" s="405"/>
      <c r="AK284" s="404"/>
      <c r="AL284" s="405"/>
      <c r="AM284" s="404"/>
      <c r="AN284" s="405"/>
      <c r="AO284" s="404"/>
      <c r="AP284" s="406"/>
      <c r="BY284" s="2"/>
      <c r="BZ284" s="2"/>
    </row>
    <row r="285" spans="1:104" x14ac:dyDescent="0.2">
      <c r="A285" s="233" t="s">
        <v>227</v>
      </c>
      <c r="B285" s="401">
        <f t="shared" si="45"/>
        <v>0</v>
      </c>
      <c r="C285" s="402">
        <f t="shared" si="46"/>
        <v>0</v>
      </c>
      <c r="D285" s="403">
        <f t="shared" si="46"/>
        <v>0</v>
      </c>
      <c r="E285" s="404"/>
      <c r="F285" s="405"/>
      <c r="G285" s="404"/>
      <c r="H285" s="405"/>
      <c r="I285" s="404"/>
      <c r="J285" s="405"/>
      <c r="K285" s="404"/>
      <c r="L285" s="405"/>
      <c r="M285" s="404"/>
      <c r="N285" s="405"/>
      <c r="O285" s="404"/>
      <c r="P285" s="405"/>
      <c r="Q285" s="404"/>
      <c r="R285" s="405"/>
      <c r="S285" s="404"/>
      <c r="T285" s="405"/>
      <c r="U285" s="404"/>
      <c r="V285" s="405"/>
      <c r="W285" s="404"/>
      <c r="X285" s="405"/>
      <c r="Y285" s="404"/>
      <c r="Z285" s="405"/>
      <c r="AA285" s="404"/>
      <c r="AB285" s="405"/>
      <c r="AC285" s="404"/>
      <c r="AD285" s="405"/>
      <c r="AE285" s="404"/>
      <c r="AF285" s="405"/>
      <c r="AG285" s="404"/>
      <c r="AH285" s="405"/>
      <c r="AI285" s="404"/>
      <c r="AJ285" s="405"/>
      <c r="AK285" s="404"/>
      <c r="AL285" s="405"/>
      <c r="AM285" s="404"/>
      <c r="AN285" s="405"/>
      <c r="AO285" s="404"/>
      <c r="AP285" s="406"/>
      <c r="BY285" s="2"/>
      <c r="BZ285" s="2"/>
    </row>
    <row r="286" spans="1:104" x14ac:dyDescent="0.2">
      <c r="A286" s="233" t="s">
        <v>228</v>
      </c>
      <c r="B286" s="401">
        <f t="shared" si="45"/>
        <v>0</v>
      </c>
      <c r="C286" s="402">
        <f t="shared" si="46"/>
        <v>0</v>
      </c>
      <c r="D286" s="403">
        <f t="shared" si="46"/>
        <v>0</v>
      </c>
      <c r="E286" s="404"/>
      <c r="F286" s="405"/>
      <c r="G286" s="404"/>
      <c r="H286" s="405"/>
      <c r="I286" s="404"/>
      <c r="J286" s="405"/>
      <c r="K286" s="404"/>
      <c r="L286" s="405"/>
      <c r="M286" s="404"/>
      <c r="N286" s="405"/>
      <c r="O286" s="404"/>
      <c r="P286" s="405"/>
      <c r="Q286" s="404"/>
      <c r="R286" s="405"/>
      <c r="S286" s="404"/>
      <c r="T286" s="405"/>
      <c r="U286" s="404"/>
      <c r="V286" s="405"/>
      <c r="W286" s="404"/>
      <c r="X286" s="405"/>
      <c r="Y286" s="404"/>
      <c r="Z286" s="405"/>
      <c r="AA286" s="404"/>
      <c r="AB286" s="405"/>
      <c r="AC286" s="404"/>
      <c r="AD286" s="405"/>
      <c r="AE286" s="404"/>
      <c r="AF286" s="405"/>
      <c r="AG286" s="404"/>
      <c r="AH286" s="405"/>
      <c r="AI286" s="404"/>
      <c r="AJ286" s="405"/>
      <c r="AK286" s="404"/>
      <c r="AL286" s="405"/>
      <c r="AM286" s="404"/>
      <c r="AN286" s="405"/>
      <c r="AO286" s="404"/>
      <c r="AP286" s="406"/>
      <c r="BY286" s="2"/>
      <c r="BZ286" s="2"/>
    </row>
    <row r="287" spans="1:104" x14ac:dyDescent="0.2">
      <c r="A287" s="233" t="s">
        <v>229</v>
      </c>
      <c r="B287" s="401">
        <f t="shared" si="45"/>
        <v>0</v>
      </c>
      <c r="C287" s="402">
        <f t="shared" si="46"/>
        <v>0</v>
      </c>
      <c r="D287" s="403">
        <f t="shared" si="46"/>
        <v>0</v>
      </c>
      <c r="E287" s="404"/>
      <c r="F287" s="405"/>
      <c r="G287" s="404"/>
      <c r="H287" s="405"/>
      <c r="I287" s="404"/>
      <c r="J287" s="405"/>
      <c r="K287" s="404"/>
      <c r="L287" s="405"/>
      <c r="M287" s="404"/>
      <c r="N287" s="405"/>
      <c r="O287" s="404"/>
      <c r="P287" s="405"/>
      <c r="Q287" s="404"/>
      <c r="R287" s="405"/>
      <c r="S287" s="404"/>
      <c r="T287" s="405"/>
      <c r="U287" s="404"/>
      <c r="V287" s="405"/>
      <c r="W287" s="404"/>
      <c r="X287" s="405"/>
      <c r="Y287" s="404"/>
      <c r="Z287" s="405"/>
      <c r="AA287" s="404"/>
      <c r="AB287" s="405"/>
      <c r="AC287" s="404"/>
      <c r="AD287" s="405"/>
      <c r="AE287" s="404"/>
      <c r="AF287" s="405"/>
      <c r="AG287" s="404"/>
      <c r="AH287" s="405"/>
      <c r="AI287" s="404"/>
      <c r="AJ287" s="405"/>
      <c r="AK287" s="404"/>
      <c r="AL287" s="405"/>
      <c r="AM287" s="404"/>
      <c r="AN287" s="405"/>
      <c r="AO287" s="404"/>
      <c r="AP287" s="406"/>
      <c r="BY287" s="2"/>
      <c r="BZ287" s="2"/>
    </row>
    <row r="288" spans="1:104" x14ac:dyDescent="0.2">
      <c r="A288" s="233" t="s">
        <v>230</v>
      </c>
      <c r="B288" s="401">
        <f t="shared" si="45"/>
        <v>0</v>
      </c>
      <c r="C288" s="402">
        <f t="shared" si="46"/>
        <v>0</v>
      </c>
      <c r="D288" s="403">
        <f t="shared" si="46"/>
        <v>0</v>
      </c>
      <c r="E288" s="404"/>
      <c r="F288" s="405"/>
      <c r="G288" s="404"/>
      <c r="H288" s="405"/>
      <c r="I288" s="404"/>
      <c r="J288" s="405"/>
      <c r="K288" s="404"/>
      <c r="L288" s="405"/>
      <c r="M288" s="404"/>
      <c r="N288" s="405"/>
      <c r="O288" s="404"/>
      <c r="P288" s="405"/>
      <c r="Q288" s="404"/>
      <c r="R288" s="405"/>
      <c r="S288" s="404"/>
      <c r="T288" s="405"/>
      <c r="U288" s="404"/>
      <c r="V288" s="405"/>
      <c r="W288" s="404"/>
      <c r="X288" s="405"/>
      <c r="Y288" s="404"/>
      <c r="Z288" s="405"/>
      <c r="AA288" s="404"/>
      <c r="AB288" s="405"/>
      <c r="AC288" s="404"/>
      <c r="AD288" s="405"/>
      <c r="AE288" s="404"/>
      <c r="AF288" s="405"/>
      <c r="AG288" s="404"/>
      <c r="AH288" s="405"/>
      <c r="AI288" s="404"/>
      <c r="AJ288" s="405"/>
      <c r="AK288" s="404"/>
      <c r="AL288" s="405"/>
      <c r="AM288" s="404"/>
      <c r="AN288" s="405"/>
      <c r="AO288" s="404"/>
      <c r="AP288" s="406"/>
      <c r="BY288" s="2"/>
      <c r="BZ288" s="2"/>
    </row>
    <row r="289" spans="1:78" x14ac:dyDescent="0.2">
      <c r="A289" s="408" t="s">
        <v>231</v>
      </c>
      <c r="B289" s="409">
        <f t="shared" si="45"/>
        <v>0</v>
      </c>
      <c r="C289" s="410">
        <f t="shared" si="46"/>
        <v>0</v>
      </c>
      <c r="D289" s="411">
        <f t="shared" si="46"/>
        <v>0</v>
      </c>
      <c r="E289" s="412"/>
      <c r="F289" s="413"/>
      <c r="G289" s="412"/>
      <c r="H289" s="413"/>
      <c r="I289" s="412"/>
      <c r="J289" s="413"/>
      <c r="K289" s="412"/>
      <c r="L289" s="413"/>
      <c r="M289" s="412"/>
      <c r="N289" s="413"/>
      <c r="O289" s="412"/>
      <c r="P289" s="413"/>
      <c r="Q289" s="412"/>
      <c r="R289" s="413"/>
      <c r="S289" s="412"/>
      <c r="T289" s="413"/>
      <c r="U289" s="412"/>
      <c r="V289" s="413"/>
      <c r="W289" s="412"/>
      <c r="X289" s="413"/>
      <c r="Y289" s="412"/>
      <c r="Z289" s="413"/>
      <c r="AA289" s="412"/>
      <c r="AB289" s="413"/>
      <c r="AC289" s="412"/>
      <c r="AD289" s="413"/>
      <c r="AE289" s="412"/>
      <c r="AF289" s="413"/>
      <c r="AG289" s="412"/>
      <c r="AH289" s="413"/>
      <c r="AI289" s="412"/>
      <c r="AJ289" s="413"/>
      <c r="AK289" s="412"/>
      <c r="AL289" s="413"/>
      <c r="AM289" s="412"/>
      <c r="AN289" s="413"/>
      <c r="AO289" s="412"/>
      <c r="AP289" s="414"/>
      <c r="BY289" s="2"/>
      <c r="BZ289" s="2"/>
    </row>
    <row r="290" spans="1:78" ht="27.75" customHeight="1" x14ac:dyDescent="0.2">
      <c r="A290" s="220" t="s">
        <v>232</v>
      </c>
      <c r="B290" s="415"/>
    </row>
    <row r="291" spans="1:78" x14ac:dyDescent="0.2">
      <c r="A291" s="1006" t="s">
        <v>50</v>
      </c>
      <c r="B291" s="1007" t="s">
        <v>5</v>
      </c>
      <c r="C291" s="1008"/>
      <c r="D291" s="1009"/>
      <c r="E291" s="940" t="s">
        <v>10</v>
      </c>
      <c r="F291" s="940"/>
      <c r="G291" s="940" t="s">
        <v>11</v>
      </c>
      <c r="H291" s="940"/>
      <c r="I291" s="945" t="s">
        <v>12</v>
      </c>
      <c r="J291" s="945"/>
      <c r="K291" s="945" t="s">
        <v>13</v>
      </c>
      <c r="L291" s="945"/>
      <c r="M291" s="945" t="s">
        <v>14</v>
      </c>
      <c r="N291" s="945"/>
      <c r="O291" s="940" t="s">
        <v>15</v>
      </c>
      <c r="P291" s="940"/>
      <c r="Q291" s="940" t="s">
        <v>16</v>
      </c>
      <c r="R291" s="940"/>
      <c r="S291" s="940" t="s">
        <v>17</v>
      </c>
      <c r="T291" s="940"/>
      <c r="U291" s="940" t="s">
        <v>18</v>
      </c>
      <c r="V291" s="940"/>
      <c r="W291" s="940" t="s">
        <v>19</v>
      </c>
      <c r="X291" s="940"/>
      <c r="Y291" s="940" t="s">
        <v>20</v>
      </c>
      <c r="Z291" s="940"/>
      <c r="AA291" s="940" t="s">
        <v>21</v>
      </c>
      <c r="AB291" s="940"/>
      <c r="AC291" s="940" t="s">
        <v>22</v>
      </c>
      <c r="AD291" s="940"/>
      <c r="AE291" s="940" t="s">
        <v>23</v>
      </c>
      <c r="AF291" s="940"/>
      <c r="AG291" s="940" t="s">
        <v>24</v>
      </c>
      <c r="AH291" s="940"/>
      <c r="AI291" s="940" t="s">
        <v>25</v>
      </c>
      <c r="AJ291" s="940"/>
      <c r="AK291" s="940" t="s">
        <v>26</v>
      </c>
      <c r="AL291" s="940"/>
      <c r="AM291" s="940" t="s">
        <v>27</v>
      </c>
      <c r="AN291" s="940"/>
      <c r="AO291" s="941" t="s">
        <v>28</v>
      </c>
      <c r="AP291" s="941"/>
    </row>
    <row r="292" spans="1:78" ht="21" customHeight="1" x14ac:dyDescent="0.2">
      <c r="A292" s="862"/>
      <c r="B292" s="380" t="s">
        <v>32</v>
      </c>
      <c r="C292" s="116" t="s">
        <v>33</v>
      </c>
      <c r="D292" s="469" t="s">
        <v>34</v>
      </c>
      <c r="E292" s="381" t="s">
        <v>33</v>
      </c>
      <c r="F292" s="470" t="s">
        <v>34</v>
      </c>
      <c r="G292" s="381" t="s">
        <v>33</v>
      </c>
      <c r="H292" s="470" t="s">
        <v>34</v>
      </c>
      <c r="I292" s="381" t="s">
        <v>33</v>
      </c>
      <c r="J292" s="470" t="s">
        <v>34</v>
      </c>
      <c r="K292" s="381" t="s">
        <v>33</v>
      </c>
      <c r="L292" s="470" t="s">
        <v>34</v>
      </c>
      <c r="M292" s="381" t="s">
        <v>33</v>
      </c>
      <c r="N292" s="470" t="s">
        <v>34</v>
      </c>
      <c r="O292" s="381" t="s">
        <v>33</v>
      </c>
      <c r="P292" s="470" t="s">
        <v>34</v>
      </c>
      <c r="Q292" s="381" t="s">
        <v>33</v>
      </c>
      <c r="R292" s="470" t="s">
        <v>34</v>
      </c>
      <c r="S292" s="381" t="s">
        <v>33</v>
      </c>
      <c r="T292" s="470" t="s">
        <v>34</v>
      </c>
      <c r="U292" s="381" t="s">
        <v>33</v>
      </c>
      <c r="V292" s="470" t="s">
        <v>34</v>
      </c>
      <c r="W292" s="381" t="s">
        <v>33</v>
      </c>
      <c r="X292" s="470" t="s">
        <v>34</v>
      </c>
      <c r="Y292" s="381" t="s">
        <v>33</v>
      </c>
      <c r="Z292" s="470" t="s">
        <v>34</v>
      </c>
      <c r="AA292" s="381" t="s">
        <v>33</v>
      </c>
      <c r="AB292" s="470" t="s">
        <v>34</v>
      </c>
      <c r="AC292" s="381" t="s">
        <v>33</v>
      </c>
      <c r="AD292" s="470" t="s">
        <v>34</v>
      </c>
      <c r="AE292" s="381" t="s">
        <v>33</v>
      </c>
      <c r="AF292" s="470" t="s">
        <v>34</v>
      </c>
      <c r="AG292" s="381" t="s">
        <v>33</v>
      </c>
      <c r="AH292" s="470" t="s">
        <v>34</v>
      </c>
      <c r="AI292" s="381" t="s">
        <v>33</v>
      </c>
      <c r="AJ292" s="470" t="s">
        <v>34</v>
      </c>
      <c r="AK292" s="381" t="s">
        <v>33</v>
      </c>
      <c r="AL292" s="470" t="s">
        <v>34</v>
      </c>
      <c r="AM292" s="381" t="s">
        <v>33</v>
      </c>
      <c r="AN292" s="470" t="s">
        <v>34</v>
      </c>
      <c r="AO292" s="381" t="s">
        <v>33</v>
      </c>
      <c r="AP292" s="470" t="s">
        <v>34</v>
      </c>
    </row>
    <row r="293" spans="1:78" ht="30" customHeight="1" x14ac:dyDescent="0.2">
      <c r="A293" s="517" t="s">
        <v>216</v>
      </c>
      <c r="B293" s="416">
        <f>SUM(C293:D293)</f>
        <v>30</v>
      </c>
      <c r="C293" s="417">
        <f>+E293+G293+I293+K293+M293+O293+Q293+S293+U293+W293+Y293+AA293+AC293+AE293+AG293+AI293+AK293+AM293+AO293</f>
        <v>16</v>
      </c>
      <c r="D293" s="431">
        <f>+F293+H293+J293+L293+N293+P293+R293+T293+V293+X293+Z293+AB293+AD293+AF293+AH293+AJ293+AL293+AN293+AP293</f>
        <v>14</v>
      </c>
      <c r="E293" s="23"/>
      <c r="F293" s="55"/>
      <c r="G293" s="23"/>
      <c r="H293" s="55"/>
      <c r="I293" s="23"/>
      <c r="J293" s="55"/>
      <c r="K293" s="23"/>
      <c r="L293" s="55"/>
      <c r="M293" s="23"/>
      <c r="N293" s="55"/>
      <c r="O293" s="23"/>
      <c r="P293" s="55"/>
      <c r="Q293" s="23"/>
      <c r="R293" s="55"/>
      <c r="S293" s="23"/>
      <c r="T293" s="55"/>
      <c r="U293" s="23"/>
      <c r="V293" s="55"/>
      <c r="W293" s="23"/>
      <c r="X293" s="55"/>
      <c r="Y293" s="23"/>
      <c r="Z293" s="55"/>
      <c r="AA293" s="23">
        <v>2</v>
      </c>
      <c r="AB293" s="55">
        <v>2</v>
      </c>
      <c r="AC293" s="23">
        <v>2</v>
      </c>
      <c r="AD293" s="55"/>
      <c r="AE293" s="190"/>
      <c r="AF293" s="55"/>
      <c r="AG293" s="190">
        <v>1</v>
      </c>
      <c r="AH293" s="55"/>
      <c r="AI293" s="190">
        <v>3</v>
      </c>
      <c r="AJ293" s="55">
        <v>1</v>
      </c>
      <c r="AK293" s="190">
        <v>3</v>
      </c>
      <c r="AL293" s="55"/>
      <c r="AM293" s="190">
        <v>3</v>
      </c>
      <c r="AN293" s="55">
        <v>3</v>
      </c>
      <c r="AO293" s="190">
        <v>2</v>
      </c>
      <c r="AP293" s="57">
        <v>8</v>
      </c>
    </row>
    <row r="294" spans="1:78" ht="19.5" customHeight="1" x14ac:dyDescent="0.2">
      <c r="A294" s="1003" t="s">
        <v>233</v>
      </c>
      <c r="B294" s="1004"/>
      <c r="C294" s="1004"/>
      <c r="D294" s="1004"/>
      <c r="E294" s="1004"/>
      <c r="F294" s="1004"/>
      <c r="G294" s="1004"/>
      <c r="H294" s="1004"/>
      <c r="I294" s="1004"/>
      <c r="J294" s="1004"/>
      <c r="K294" s="1004"/>
      <c r="L294" s="1004"/>
      <c r="M294" s="1004"/>
      <c r="N294" s="1004"/>
      <c r="O294" s="1004"/>
      <c r="P294" s="1004"/>
      <c r="Q294" s="1004"/>
      <c r="R294" s="1004"/>
      <c r="S294" s="1004"/>
      <c r="T294" s="1004"/>
      <c r="U294" s="1004"/>
      <c r="V294" s="1004"/>
      <c r="W294" s="1004"/>
      <c r="X294" s="1004"/>
      <c r="Y294" s="1004"/>
      <c r="Z294" s="1004"/>
      <c r="AA294" s="1004"/>
      <c r="AB294" s="1004"/>
      <c r="AC294" s="1004"/>
      <c r="AD294" s="1004"/>
      <c r="AE294" s="1004"/>
      <c r="AF294" s="1004"/>
      <c r="AG294" s="1004"/>
      <c r="AH294" s="1004"/>
      <c r="AI294" s="1004"/>
      <c r="AJ294" s="1004"/>
      <c r="AK294" s="1004"/>
      <c r="AL294" s="1004"/>
      <c r="AM294" s="1004"/>
      <c r="AN294" s="1004"/>
      <c r="AO294" s="1004"/>
      <c r="AP294" s="1005"/>
    </row>
    <row r="295" spans="1:78" ht="18.75" customHeight="1" x14ac:dyDescent="0.2">
      <c r="A295" s="237" t="s">
        <v>234</v>
      </c>
      <c r="B295" s="419">
        <f t="shared" ref="B295:B315" si="47">SUM(C295:D295)</f>
        <v>0</v>
      </c>
      <c r="C295" s="420">
        <f t="shared" ref="C295:D315" si="48">+E295+G295+I295+K295+M295+O295+Q295+S295+U295+W295+Y295+AA295+AC295+AE295+AG295+AI295+AK295+AM295+AO295</f>
        <v>0</v>
      </c>
      <c r="D295" s="322">
        <f t="shared" si="48"/>
        <v>0</v>
      </c>
      <c r="E295" s="256"/>
      <c r="F295" s="42"/>
      <c r="G295" s="256"/>
      <c r="H295" s="42"/>
      <c r="I295" s="256"/>
      <c r="J295" s="42"/>
      <c r="K295" s="256"/>
      <c r="L295" s="42"/>
      <c r="M295" s="256"/>
      <c r="N295" s="42"/>
      <c r="O295" s="256"/>
      <c r="P295" s="42"/>
      <c r="Q295" s="256"/>
      <c r="R295" s="42"/>
      <c r="S295" s="256"/>
      <c r="T295" s="42"/>
      <c r="U295" s="256"/>
      <c r="V295" s="42"/>
      <c r="W295" s="256"/>
      <c r="X295" s="42"/>
      <c r="Y295" s="256"/>
      <c r="Z295" s="42"/>
      <c r="AA295" s="256"/>
      <c r="AB295" s="42"/>
      <c r="AC295" s="256"/>
      <c r="AD295" s="42"/>
      <c r="AE295" s="256"/>
      <c r="AF295" s="42"/>
      <c r="AG295" s="256"/>
      <c r="AH295" s="42"/>
      <c r="AI295" s="256"/>
      <c r="AJ295" s="42"/>
      <c r="AK295" s="256"/>
      <c r="AL295" s="42"/>
      <c r="AM295" s="256"/>
      <c r="AN295" s="42"/>
      <c r="AO295" s="256"/>
      <c r="AP295" s="38"/>
    </row>
    <row r="296" spans="1:78" ht="18.75" customHeight="1" x14ac:dyDescent="0.2">
      <c r="A296" s="237" t="s">
        <v>61</v>
      </c>
      <c r="B296" s="421">
        <f t="shared" si="47"/>
        <v>0</v>
      </c>
      <c r="C296" s="324">
        <f t="shared" si="48"/>
        <v>0</v>
      </c>
      <c r="D296" s="326">
        <f t="shared" si="48"/>
        <v>0</v>
      </c>
      <c r="E296" s="51"/>
      <c r="F296" s="55"/>
      <c r="G296" s="51"/>
      <c r="H296" s="55"/>
      <c r="I296" s="51"/>
      <c r="J296" s="55"/>
      <c r="K296" s="51"/>
      <c r="L296" s="55"/>
      <c r="M296" s="51"/>
      <c r="N296" s="55"/>
      <c r="O296" s="51"/>
      <c r="P296" s="55"/>
      <c r="Q296" s="51"/>
      <c r="R296" s="55"/>
      <c r="S296" s="51"/>
      <c r="T296" s="55"/>
      <c r="U296" s="51"/>
      <c r="V296" s="55"/>
      <c r="W296" s="51"/>
      <c r="X296" s="55"/>
      <c r="Y296" s="51"/>
      <c r="Z296" s="55"/>
      <c r="AA296" s="51"/>
      <c r="AB296" s="55"/>
      <c r="AC296" s="51"/>
      <c r="AD296" s="55"/>
      <c r="AE296" s="51"/>
      <c r="AF296" s="55"/>
      <c r="AG296" s="51"/>
      <c r="AH296" s="55"/>
      <c r="AI296" s="51"/>
      <c r="AJ296" s="55"/>
      <c r="AK296" s="51"/>
      <c r="AL296" s="55"/>
      <c r="AM296" s="51"/>
      <c r="AN296" s="55"/>
      <c r="AO296" s="51"/>
      <c r="AP296" s="57"/>
    </row>
    <row r="297" spans="1:78" ht="18.75" customHeight="1" x14ac:dyDescent="0.2">
      <c r="A297" s="237" t="s">
        <v>235</v>
      </c>
      <c r="B297" s="421">
        <f t="shared" si="47"/>
        <v>0</v>
      </c>
      <c r="C297" s="324">
        <f t="shared" si="48"/>
        <v>0</v>
      </c>
      <c r="D297" s="326">
        <f t="shared" si="48"/>
        <v>0</v>
      </c>
      <c r="E297" s="51"/>
      <c r="F297" s="55"/>
      <c r="G297" s="51"/>
      <c r="H297" s="55"/>
      <c r="I297" s="51"/>
      <c r="J297" s="55"/>
      <c r="K297" s="51"/>
      <c r="L297" s="55"/>
      <c r="M297" s="51"/>
      <c r="N297" s="55"/>
      <c r="O297" s="51"/>
      <c r="P297" s="55"/>
      <c r="Q297" s="51"/>
      <c r="R297" s="55"/>
      <c r="S297" s="51"/>
      <c r="T297" s="55"/>
      <c r="U297" s="51"/>
      <c r="V297" s="55"/>
      <c r="W297" s="51"/>
      <c r="X297" s="55"/>
      <c r="Y297" s="51"/>
      <c r="Z297" s="55"/>
      <c r="AA297" s="51"/>
      <c r="AB297" s="55"/>
      <c r="AC297" s="51"/>
      <c r="AD297" s="55"/>
      <c r="AE297" s="51"/>
      <c r="AF297" s="55"/>
      <c r="AG297" s="51"/>
      <c r="AH297" s="55"/>
      <c r="AI297" s="51"/>
      <c r="AJ297" s="55"/>
      <c r="AK297" s="51"/>
      <c r="AL297" s="55"/>
      <c r="AM297" s="51"/>
      <c r="AN297" s="55"/>
      <c r="AO297" s="51"/>
      <c r="AP297" s="57"/>
    </row>
    <row r="298" spans="1:78" ht="23.25" customHeight="1" x14ac:dyDescent="0.2">
      <c r="A298" s="238" t="s">
        <v>236</v>
      </c>
      <c r="B298" s="421">
        <f t="shared" si="47"/>
        <v>1</v>
      </c>
      <c r="C298" s="324">
        <f t="shared" si="48"/>
        <v>0</v>
      </c>
      <c r="D298" s="326">
        <f t="shared" si="48"/>
        <v>1</v>
      </c>
      <c r="E298" s="51"/>
      <c r="F298" s="55"/>
      <c r="G298" s="51"/>
      <c r="H298" s="55"/>
      <c r="I298" s="51"/>
      <c r="J298" s="55"/>
      <c r="K298" s="51"/>
      <c r="L298" s="55"/>
      <c r="M298" s="51"/>
      <c r="N298" s="55"/>
      <c r="O298" s="51"/>
      <c r="P298" s="55"/>
      <c r="Q298" s="51"/>
      <c r="R298" s="55"/>
      <c r="S298" s="51"/>
      <c r="T298" s="55"/>
      <c r="U298" s="51"/>
      <c r="V298" s="55"/>
      <c r="W298" s="51"/>
      <c r="X298" s="55"/>
      <c r="Y298" s="51"/>
      <c r="Z298" s="55"/>
      <c r="AA298" s="51"/>
      <c r="AB298" s="55"/>
      <c r="AC298" s="51"/>
      <c r="AD298" s="55"/>
      <c r="AE298" s="51"/>
      <c r="AF298" s="55"/>
      <c r="AG298" s="51"/>
      <c r="AH298" s="55"/>
      <c r="AI298" s="51"/>
      <c r="AJ298" s="55"/>
      <c r="AK298" s="51"/>
      <c r="AL298" s="55"/>
      <c r="AM298" s="51"/>
      <c r="AN298" s="55">
        <v>1</v>
      </c>
      <c r="AO298" s="51"/>
      <c r="AP298" s="57"/>
    </row>
    <row r="299" spans="1:78" ht="26.25" customHeight="1" x14ac:dyDescent="0.2">
      <c r="A299" s="238" t="s">
        <v>237</v>
      </c>
      <c r="B299" s="421">
        <f t="shared" si="47"/>
        <v>0</v>
      </c>
      <c r="C299" s="324">
        <f t="shared" si="48"/>
        <v>0</v>
      </c>
      <c r="D299" s="326">
        <f t="shared" si="48"/>
        <v>0</v>
      </c>
      <c r="E299" s="51"/>
      <c r="F299" s="55"/>
      <c r="G299" s="51"/>
      <c r="H299" s="55"/>
      <c r="I299" s="51"/>
      <c r="J299" s="55"/>
      <c r="K299" s="51"/>
      <c r="L299" s="55"/>
      <c r="M299" s="51"/>
      <c r="N299" s="55"/>
      <c r="O299" s="51"/>
      <c r="P299" s="55"/>
      <c r="Q299" s="51"/>
      <c r="R299" s="55"/>
      <c r="S299" s="51"/>
      <c r="T299" s="55"/>
      <c r="U299" s="51"/>
      <c r="V299" s="55"/>
      <c r="W299" s="51"/>
      <c r="X299" s="55"/>
      <c r="Y299" s="51"/>
      <c r="Z299" s="55"/>
      <c r="AA299" s="51"/>
      <c r="AB299" s="55"/>
      <c r="AC299" s="51"/>
      <c r="AD299" s="55"/>
      <c r="AE299" s="51"/>
      <c r="AF299" s="55"/>
      <c r="AG299" s="51"/>
      <c r="AH299" s="55"/>
      <c r="AI299" s="51"/>
      <c r="AJ299" s="55"/>
      <c r="AK299" s="51"/>
      <c r="AL299" s="55"/>
      <c r="AM299" s="51"/>
      <c r="AN299" s="55"/>
      <c r="AO299" s="51"/>
      <c r="AP299" s="57"/>
    </row>
    <row r="300" spans="1:78" ht="18.75" customHeight="1" x14ac:dyDescent="0.2">
      <c r="A300" s="237" t="s">
        <v>238</v>
      </c>
      <c r="B300" s="421">
        <f t="shared" si="47"/>
        <v>0</v>
      </c>
      <c r="C300" s="324">
        <f t="shared" si="48"/>
        <v>0</v>
      </c>
      <c r="D300" s="326">
        <f t="shared" si="48"/>
        <v>0</v>
      </c>
      <c r="E300" s="51"/>
      <c r="F300" s="55"/>
      <c r="G300" s="51"/>
      <c r="H300" s="55"/>
      <c r="I300" s="51"/>
      <c r="J300" s="55"/>
      <c r="K300" s="51"/>
      <c r="L300" s="55"/>
      <c r="M300" s="51"/>
      <c r="N300" s="55"/>
      <c r="O300" s="51"/>
      <c r="P300" s="55"/>
      <c r="Q300" s="51"/>
      <c r="R300" s="55"/>
      <c r="S300" s="51"/>
      <c r="T300" s="55"/>
      <c r="U300" s="51"/>
      <c r="V300" s="55"/>
      <c r="W300" s="51"/>
      <c r="X300" s="55"/>
      <c r="Y300" s="51"/>
      <c r="Z300" s="55"/>
      <c r="AA300" s="51"/>
      <c r="AB300" s="55"/>
      <c r="AC300" s="51"/>
      <c r="AD300" s="55"/>
      <c r="AE300" s="51"/>
      <c r="AF300" s="55"/>
      <c r="AG300" s="51"/>
      <c r="AH300" s="55"/>
      <c r="AI300" s="51"/>
      <c r="AJ300" s="55"/>
      <c r="AK300" s="51"/>
      <c r="AL300" s="55"/>
      <c r="AM300" s="51"/>
      <c r="AN300" s="55"/>
      <c r="AO300" s="51"/>
      <c r="AP300" s="57"/>
    </row>
    <row r="301" spans="1:78" ht="18.75" customHeight="1" x14ac:dyDescent="0.2">
      <c r="A301" s="237" t="s">
        <v>239</v>
      </c>
      <c r="B301" s="421">
        <f t="shared" si="47"/>
        <v>0</v>
      </c>
      <c r="C301" s="324">
        <f t="shared" si="48"/>
        <v>0</v>
      </c>
      <c r="D301" s="326">
        <f t="shared" si="48"/>
        <v>0</v>
      </c>
      <c r="E301" s="51"/>
      <c r="F301" s="55"/>
      <c r="G301" s="51"/>
      <c r="H301" s="55"/>
      <c r="I301" s="51"/>
      <c r="J301" s="55"/>
      <c r="K301" s="51"/>
      <c r="L301" s="55"/>
      <c r="M301" s="51"/>
      <c r="N301" s="55"/>
      <c r="O301" s="51"/>
      <c r="P301" s="55"/>
      <c r="Q301" s="51"/>
      <c r="R301" s="55"/>
      <c r="S301" s="51"/>
      <c r="T301" s="55"/>
      <c r="U301" s="51"/>
      <c r="V301" s="55"/>
      <c r="W301" s="51"/>
      <c r="X301" s="55"/>
      <c r="Y301" s="51"/>
      <c r="Z301" s="55"/>
      <c r="AA301" s="51"/>
      <c r="AB301" s="55"/>
      <c r="AC301" s="51"/>
      <c r="AD301" s="55"/>
      <c r="AE301" s="51"/>
      <c r="AF301" s="55"/>
      <c r="AG301" s="51"/>
      <c r="AH301" s="55"/>
      <c r="AI301" s="51"/>
      <c r="AJ301" s="55"/>
      <c r="AK301" s="51"/>
      <c r="AL301" s="55"/>
      <c r="AM301" s="51"/>
      <c r="AN301" s="55"/>
      <c r="AO301" s="51"/>
      <c r="AP301" s="57"/>
    </row>
    <row r="302" spans="1:78" ht="18.75" customHeight="1" x14ac:dyDescent="0.2">
      <c r="A302" s="237" t="s">
        <v>240</v>
      </c>
      <c r="B302" s="421">
        <f t="shared" si="47"/>
        <v>0</v>
      </c>
      <c r="C302" s="324">
        <f t="shared" si="48"/>
        <v>0</v>
      </c>
      <c r="D302" s="326">
        <f t="shared" si="48"/>
        <v>0</v>
      </c>
      <c r="E302" s="51"/>
      <c r="F302" s="55"/>
      <c r="G302" s="51"/>
      <c r="H302" s="55"/>
      <c r="I302" s="51"/>
      <c r="J302" s="55"/>
      <c r="K302" s="51"/>
      <c r="L302" s="55"/>
      <c r="M302" s="51"/>
      <c r="N302" s="55"/>
      <c r="O302" s="51"/>
      <c r="P302" s="55"/>
      <c r="Q302" s="51"/>
      <c r="R302" s="55"/>
      <c r="S302" s="51"/>
      <c r="T302" s="55"/>
      <c r="U302" s="51"/>
      <c r="V302" s="55"/>
      <c r="W302" s="51"/>
      <c r="X302" s="55"/>
      <c r="Y302" s="51"/>
      <c r="Z302" s="55"/>
      <c r="AA302" s="51"/>
      <c r="AB302" s="55"/>
      <c r="AC302" s="51"/>
      <c r="AD302" s="55"/>
      <c r="AE302" s="51"/>
      <c r="AF302" s="55"/>
      <c r="AG302" s="51"/>
      <c r="AH302" s="55"/>
      <c r="AI302" s="51"/>
      <c r="AJ302" s="55"/>
      <c r="AK302" s="51"/>
      <c r="AL302" s="55"/>
      <c r="AM302" s="51"/>
      <c r="AN302" s="55"/>
      <c r="AO302" s="51"/>
      <c r="AP302" s="57"/>
    </row>
    <row r="303" spans="1:78" ht="18.75" customHeight="1" x14ac:dyDescent="0.2">
      <c r="A303" s="237" t="s">
        <v>241</v>
      </c>
      <c r="B303" s="421">
        <f t="shared" si="47"/>
        <v>0</v>
      </c>
      <c r="C303" s="324">
        <f t="shared" si="48"/>
        <v>0</v>
      </c>
      <c r="D303" s="326">
        <f t="shared" si="48"/>
        <v>0</v>
      </c>
      <c r="E303" s="51"/>
      <c r="F303" s="55"/>
      <c r="G303" s="51"/>
      <c r="H303" s="55"/>
      <c r="I303" s="51"/>
      <c r="J303" s="55"/>
      <c r="K303" s="51"/>
      <c r="L303" s="55"/>
      <c r="M303" s="51"/>
      <c r="N303" s="55"/>
      <c r="O303" s="51"/>
      <c r="P303" s="55"/>
      <c r="Q303" s="51"/>
      <c r="R303" s="55"/>
      <c r="S303" s="51"/>
      <c r="T303" s="55"/>
      <c r="U303" s="51"/>
      <c r="V303" s="55"/>
      <c r="W303" s="51"/>
      <c r="X303" s="55"/>
      <c r="Y303" s="51"/>
      <c r="Z303" s="55"/>
      <c r="AA303" s="51"/>
      <c r="AB303" s="55"/>
      <c r="AC303" s="51"/>
      <c r="AD303" s="55"/>
      <c r="AE303" s="51"/>
      <c r="AF303" s="55"/>
      <c r="AG303" s="51"/>
      <c r="AH303" s="55"/>
      <c r="AI303" s="51"/>
      <c r="AJ303" s="55"/>
      <c r="AK303" s="51"/>
      <c r="AL303" s="55"/>
      <c r="AM303" s="51"/>
      <c r="AN303" s="55"/>
      <c r="AO303" s="51"/>
      <c r="AP303" s="57"/>
    </row>
    <row r="304" spans="1:78" ht="18.75" customHeight="1" x14ac:dyDescent="0.2">
      <c r="A304" s="237" t="s">
        <v>242</v>
      </c>
      <c r="B304" s="421">
        <f t="shared" si="47"/>
        <v>0</v>
      </c>
      <c r="C304" s="324">
        <f t="shared" si="48"/>
        <v>0</v>
      </c>
      <c r="D304" s="326">
        <f t="shared" si="48"/>
        <v>0</v>
      </c>
      <c r="E304" s="51"/>
      <c r="F304" s="55"/>
      <c r="G304" s="51"/>
      <c r="H304" s="55"/>
      <c r="I304" s="51"/>
      <c r="J304" s="55"/>
      <c r="K304" s="51"/>
      <c r="L304" s="55"/>
      <c r="M304" s="51"/>
      <c r="N304" s="55"/>
      <c r="O304" s="51"/>
      <c r="P304" s="55"/>
      <c r="Q304" s="51"/>
      <c r="R304" s="55"/>
      <c r="S304" s="51"/>
      <c r="T304" s="55"/>
      <c r="U304" s="51"/>
      <c r="V304" s="55"/>
      <c r="W304" s="51"/>
      <c r="X304" s="55"/>
      <c r="Y304" s="51"/>
      <c r="Z304" s="55"/>
      <c r="AA304" s="51"/>
      <c r="AB304" s="55"/>
      <c r="AC304" s="51"/>
      <c r="AD304" s="55"/>
      <c r="AE304" s="51"/>
      <c r="AF304" s="55"/>
      <c r="AG304" s="51"/>
      <c r="AH304" s="55"/>
      <c r="AI304" s="51"/>
      <c r="AJ304" s="55"/>
      <c r="AK304" s="51"/>
      <c r="AL304" s="55"/>
      <c r="AM304" s="51"/>
      <c r="AN304" s="55"/>
      <c r="AO304" s="51"/>
      <c r="AP304" s="57"/>
    </row>
    <row r="305" spans="1:42" ht="18.75" customHeight="1" x14ac:dyDescent="0.2">
      <c r="A305" s="237" t="s">
        <v>243</v>
      </c>
      <c r="B305" s="421">
        <f t="shared" si="47"/>
        <v>0</v>
      </c>
      <c r="C305" s="324">
        <f t="shared" si="48"/>
        <v>0</v>
      </c>
      <c r="D305" s="326">
        <f>+F305+H305+J305+L305+N305+P305+R305+T305+V305+X305+Z305+AB305+AD305+AF305+AH305+AJ305+AL305+AN305+AP305</f>
        <v>0</v>
      </c>
      <c r="E305" s="51"/>
      <c r="F305" s="55"/>
      <c r="G305" s="51"/>
      <c r="H305" s="55"/>
      <c r="I305" s="51"/>
      <c r="J305" s="55"/>
      <c r="K305" s="51"/>
      <c r="L305" s="55"/>
      <c r="M305" s="51"/>
      <c r="N305" s="55"/>
      <c r="O305" s="51"/>
      <c r="P305" s="55"/>
      <c r="Q305" s="51"/>
      <c r="R305" s="55"/>
      <c r="S305" s="51"/>
      <c r="T305" s="55"/>
      <c r="U305" s="51"/>
      <c r="V305" s="55"/>
      <c r="W305" s="51"/>
      <c r="X305" s="55"/>
      <c r="Y305" s="51"/>
      <c r="Z305" s="55"/>
      <c r="AA305" s="51"/>
      <c r="AB305" s="55"/>
      <c r="AC305" s="51"/>
      <c r="AD305" s="55"/>
      <c r="AE305" s="51"/>
      <c r="AF305" s="55"/>
      <c r="AG305" s="51"/>
      <c r="AH305" s="55"/>
      <c r="AI305" s="51"/>
      <c r="AJ305" s="55"/>
      <c r="AK305" s="51"/>
      <c r="AL305" s="55"/>
      <c r="AM305" s="51"/>
      <c r="AN305" s="55"/>
      <c r="AO305" s="51"/>
      <c r="AP305" s="57"/>
    </row>
    <row r="306" spans="1:42" ht="18.75" customHeight="1" x14ac:dyDescent="0.2">
      <c r="A306" s="237" t="s">
        <v>244</v>
      </c>
      <c r="B306" s="421">
        <f t="shared" si="47"/>
        <v>0</v>
      </c>
      <c r="C306" s="324">
        <f t="shared" si="48"/>
        <v>0</v>
      </c>
      <c r="D306" s="326">
        <f t="shared" si="48"/>
        <v>0</v>
      </c>
      <c r="E306" s="51"/>
      <c r="F306" s="55"/>
      <c r="G306" s="51"/>
      <c r="H306" s="55"/>
      <c r="I306" s="51"/>
      <c r="J306" s="55"/>
      <c r="K306" s="51"/>
      <c r="L306" s="55"/>
      <c r="M306" s="51"/>
      <c r="N306" s="55"/>
      <c r="O306" s="51"/>
      <c r="P306" s="55"/>
      <c r="Q306" s="51"/>
      <c r="R306" s="55"/>
      <c r="S306" s="51"/>
      <c r="T306" s="55"/>
      <c r="U306" s="51"/>
      <c r="V306" s="55"/>
      <c r="W306" s="51"/>
      <c r="X306" s="55"/>
      <c r="Y306" s="51"/>
      <c r="Z306" s="55"/>
      <c r="AA306" s="51"/>
      <c r="AB306" s="55"/>
      <c r="AC306" s="51"/>
      <c r="AD306" s="55"/>
      <c r="AE306" s="51"/>
      <c r="AF306" s="55"/>
      <c r="AG306" s="51"/>
      <c r="AH306" s="55"/>
      <c r="AI306" s="51"/>
      <c r="AJ306" s="55"/>
      <c r="AK306" s="51"/>
      <c r="AL306" s="55"/>
      <c r="AM306" s="51"/>
      <c r="AN306" s="55"/>
      <c r="AO306" s="51"/>
      <c r="AP306" s="57"/>
    </row>
    <row r="307" spans="1:42" ht="18.75" customHeight="1" x14ac:dyDescent="0.2">
      <c r="A307" s="237" t="s">
        <v>245</v>
      </c>
      <c r="B307" s="421">
        <f t="shared" si="47"/>
        <v>1</v>
      </c>
      <c r="C307" s="324">
        <f t="shared" si="48"/>
        <v>0</v>
      </c>
      <c r="D307" s="326">
        <f t="shared" si="48"/>
        <v>1</v>
      </c>
      <c r="E307" s="51"/>
      <c r="F307" s="55"/>
      <c r="G307" s="51"/>
      <c r="H307" s="55"/>
      <c r="I307" s="51"/>
      <c r="J307" s="55"/>
      <c r="K307" s="51"/>
      <c r="L307" s="55"/>
      <c r="M307" s="51"/>
      <c r="N307" s="55"/>
      <c r="O307" s="51"/>
      <c r="P307" s="55"/>
      <c r="Q307" s="51"/>
      <c r="R307" s="55"/>
      <c r="S307" s="51"/>
      <c r="T307" s="55"/>
      <c r="U307" s="51"/>
      <c r="V307" s="55"/>
      <c r="W307" s="51"/>
      <c r="X307" s="55"/>
      <c r="Y307" s="51"/>
      <c r="Z307" s="55"/>
      <c r="AA307" s="51"/>
      <c r="AB307" s="55"/>
      <c r="AC307" s="51"/>
      <c r="AD307" s="55"/>
      <c r="AE307" s="51"/>
      <c r="AF307" s="55"/>
      <c r="AG307" s="51"/>
      <c r="AH307" s="55"/>
      <c r="AI307" s="51"/>
      <c r="AJ307" s="55"/>
      <c r="AK307" s="51"/>
      <c r="AL307" s="55"/>
      <c r="AM307" s="51"/>
      <c r="AN307" s="55">
        <v>1</v>
      </c>
      <c r="AO307" s="51"/>
      <c r="AP307" s="57"/>
    </row>
    <row r="308" spans="1:42" ht="18.75" customHeight="1" x14ac:dyDescent="0.2">
      <c r="A308" s="236" t="s">
        <v>66</v>
      </c>
      <c r="B308" s="419">
        <f t="shared" si="47"/>
        <v>6</v>
      </c>
      <c r="C308" s="320">
        <f t="shared" si="48"/>
        <v>5</v>
      </c>
      <c r="D308" s="322">
        <f t="shared" si="48"/>
        <v>1</v>
      </c>
      <c r="E308" s="37"/>
      <c r="F308" s="42"/>
      <c r="G308" s="37"/>
      <c r="H308" s="42"/>
      <c r="I308" s="37"/>
      <c r="J308" s="42"/>
      <c r="K308" s="37"/>
      <c r="L308" s="42"/>
      <c r="M308" s="37"/>
      <c r="N308" s="42"/>
      <c r="O308" s="37"/>
      <c r="P308" s="42"/>
      <c r="Q308" s="37"/>
      <c r="R308" s="42"/>
      <c r="S308" s="37"/>
      <c r="T308" s="42"/>
      <c r="U308" s="37"/>
      <c r="V308" s="42"/>
      <c r="W308" s="37"/>
      <c r="X308" s="42"/>
      <c r="Y308" s="37"/>
      <c r="Z308" s="42"/>
      <c r="AA308" s="37">
        <v>1</v>
      </c>
      <c r="AB308" s="42">
        <v>1</v>
      </c>
      <c r="AC308" s="37">
        <v>1</v>
      </c>
      <c r="AD308" s="42"/>
      <c r="AE308" s="37"/>
      <c r="AF308" s="42"/>
      <c r="AG308" s="37">
        <v>1</v>
      </c>
      <c r="AH308" s="42"/>
      <c r="AI308" s="37"/>
      <c r="AJ308" s="42"/>
      <c r="AK308" s="37">
        <v>1</v>
      </c>
      <c r="AL308" s="42"/>
      <c r="AM308" s="37">
        <v>1</v>
      </c>
      <c r="AN308" s="42"/>
      <c r="AO308" s="37"/>
      <c r="AP308" s="38"/>
    </row>
    <row r="309" spans="1:42" ht="18.75" customHeight="1" x14ac:dyDescent="0.2">
      <c r="A309" s="237" t="s">
        <v>67</v>
      </c>
      <c r="B309" s="421">
        <f t="shared" si="47"/>
        <v>3</v>
      </c>
      <c r="C309" s="324">
        <f t="shared" si="48"/>
        <v>2</v>
      </c>
      <c r="D309" s="326">
        <f t="shared" si="48"/>
        <v>1</v>
      </c>
      <c r="E309" s="51"/>
      <c r="F309" s="55"/>
      <c r="G309" s="51"/>
      <c r="H309" s="55"/>
      <c r="I309" s="51"/>
      <c r="J309" s="55"/>
      <c r="K309" s="51"/>
      <c r="L309" s="55"/>
      <c r="M309" s="51"/>
      <c r="N309" s="55"/>
      <c r="O309" s="51"/>
      <c r="P309" s="55"/>
      <c r="Q309" s="51"/>
      <c r="R309" s="55"/>
      <c r="S309" s="51"/>
      <c r="T309" s="55"/>
      <c r="U309" s="51"/>
      <c r="V309" s="55"/>
      <c r="W309" s="51"/>
      <c r="X309" s="55"/>
      <c r="Y309" s="51"/>
      <c r="Z309" s="55"/>
      <c r="AA309" s="51">
        <v>1</v>
      </c>
      <c r="AB309" s="55">
        <v>1</v>
      </c>
      <c r="AC309" s="51">
        <v>1</v>
      </c>
      <c r="AD309" s="55"/>
      <c r="AE309" s="51"/>
      <c r="AF309" s="55"/>
      <c r="AG309" s="51"/>
      <c r="AH309" s="55"/>
      <c r="AI309" s="51"/>
      <c r="AJ309" s="55"/>
      <c r="AK309" s="51"/>
      <c r="AL309" s="55"/>
      <c r="AM309" s="51"/>
      <c r="AN309" s="55"/>
      <c r="AO309" s="51"/>
      <c r="AP309" s="57"/>
    </row>
    <row r="310" spans="1:42" ht="18.75" customHeight="1" x14ac:dyDescent="0.2">
      <c r="A310" s="237" t="s">
        <v>246</v>
      </c>
      <c r="B310" s="421">
        <f t="shared" si="47"/>
        <v>6</v>
      </c>
      <c r="C310" s="324">
        <f t="shared" si="48"/>
        <v>3</v>
      </c>
      <c r="D310" s="326">
        <f t="shared" si="48"/>
        <v>3</v>
      </c>
      <c r="E310" s="51"/>
      <c r="F310" s="55"/>
      <c r="G310" s="51"/>
      <c r="H310" s="55"/>
      <c r="I310" s="51"/>
      <c r="J310" s="55"/>
      <c r="K310" s="51"/>
      <c r="L310" s="55"/>
      <c r="M310" s="51"/>
      <c r="N310" s="55"/>
      <c r="O310" s="51"/>
      <c r="P310" s="55"/>
      <c r="Q310" s="51"/>
      <c r="R310" s="55"/>
      <c r="S310" s="51"/>
      <c r="T310" s="55"/>
      <c r="U310" s="51"/>
      <c r="V310" s="55"/>
      <c r="W310" s="51"/>
      <c r="X310" s="55"/>
      <c r="Y310" s="51"/>
      <c r="Z310" s="55"/>
      <c r="AA310" s="51"/>
      <c r="AB310" s="55"/>
      <c r="AC310" s="51"/>
      <c r="AD310" s="55"/>
      <c r="AE310" s="51"/>
      <c r="AF310" s="55"/>
      <c r="AG310" s="51"/>
      <c r="AH310" s="55"/>
      <c r="AI310" s="51"/>
      <c r="AJ310" s="55"/>
      <c r="AK310" s="51">
        <v>2</v>
      </c>
      <c r="AL310" s="55"/>
      <c r="AM310" s="51"/>
      <c r="AN310" s="55"/>
      <c r="AO310" s="51">
        <v>1</v>
      </c>
      <c r="AP310" s="57">
        <v>3</v>
      </c>
    </row>
    <row r="311" spans="1:42" ht="18.75" customHeight="1" x14ac:dyDescent="0.2">
      <c r="A311" s="237" t="s">
        <v>73</v>
      </c>
      <c r="B311" s="421">
        <f t="shared" si="47"/>
        <v>0</v>
      </c>
      <c r="C311" s="324">
        <f t="shared" si="48"/>
        <v>0</v>
      </c>
      <c r="D311" s="326">
        <f t="shared" si="48"/>
        <v>0</v>
      </c>
      <c r="E311" s="51"/>
      <c r="F311" s="55"/>
      <c r="G311" s="51"/>
      <c r="H311" s="55"/>
      <c r="I311" s="51"/>
      <c r="J311" s="55"/>
      <c r="K311" s="51"/>
      <c r="L311" s="55"/>
      <c r="M311" s="51"/>
      <c r="N311" s="55"/>
      <c r="O311" s="51"/>
      <c r="P311" s="55"/>
      <c r="Q311" s="51"/>
      <c r="R311" s="55"/>
      <c r="S311" s="51"/>
      <c r="T311" s="55"/>
      <c r="U311" s="51"/>
      <c r="V311" s="55"/>
      <c r="W311" s="51"/>
      <c r="X311" s="55"/>
      <c r="Y311" s="51"/>
      <c r="Z311" s="55"/>
      <c r="AA311" s="51"/>
      <c r="AB311" s="55"/>
      <c r="AC311" s="51"/>
      <c r="AD311" s="55"/>
      <c r="AE311" s="51"/>
      <c r="AF311" s="55"/>
      <c r="AG311" s="51"/>
      <c r="AH311" s="55"/>
      <c r="AI311" s="51"/>
      <c r="AJ311" s="55"/>
      <c r="AK311" s="51"/>
      <c r="AL311" s="55"/>
      <c r="AM311" s="51"/>
      <c r="AN311" s="55"/>
      <c r="AO311" s="51"/>
      <c r="AP311" s="57"/>
    </row>
    <row r="312" spans="1:42" ht="18.75" customHeight="1" x14ac:dyDescent="0.2">
      <c r="A312" s="237" t="s">
        <v>59</v>
      </c>
      <c r="B312" s="421">
        <f t="shared" si="47"/>
        <v>0</v>
      </c>
      <c r="C312" s="324">
        <f t="shared" si="48"/>
        <v>0</v>
      </c>
      <c r="D312" s="326">
        <f t="shared" si="48"/>
        <v>0</v>
      </c>
      <c r="E312" s="51"/>
      <c r="F312" s="55"/>
      <c r="G312" s="51"/>
      <c r="H312" s="55"/>
      <c r="I312" s="51"/>
      <c r="J312" s="55"/>
      <c r="K312" s="51"/>
      <c r="L312" s="55"/>
      <c r="M312" s="51"/>
      <c r="N312" s="55"/>
      <c r="O312" s="51"/>
      <c r="P312" s="55"/>
      <c r="Q312" s="51"/>
      <c r="R312" s="55"/>
      <c r="S312" s="51"/>
      <c r="T312" s="55"/>
      <c r="U312" s="51"/>
      <c r="V312" s="55"/>
      <c r="W312" s="51"/>
      <c r="X312" s="55"/>
      <c r="Y312" s="51"/>
      <c r="Z312" s="55"/>
      <c r="AA312" s="51"/>
      <c r="AB312" s="55"/>
      <c r="AC312" s="51"/>
      <c r="AD312" s="55"/>
      <c r="AE312" s="51"/>
      <c r="AF312" s="55"/>
      <c r="AG312" s="51"/>
      <c r="AH312" s="55"/>
      <c r="AI312" s="51"/>
      <c r="AJ312" s="55"/>
      <c r="AK312" s="51"/>
      <c r="AL312" s="55"/>
      <c r="AM312" s="51"/>
      <c r="AN312" s="55"/>
      <c r="AO312" s="51"/>
      <c r="AP312" s="57"/>
    </row>
    <row r="313" spans="1:42" ht="18.75" customHeight="1" x14ac:dyDescent="0.2">
      <c r="A313" s="237" t="s">
        <v>247</v>
      </c>
      <c r="B313" s="421">
        <f t="shared" si="47"/>
        <v>0</v>
      </c>
      <c r="C313" s="324">
        <f t="shared" si="48"/>
        <v>0</v>
      </c>
      <c r="D313" s="326">
        <f t="shared" si="48"/>
        <v>0</v>
      </c>
      <c r="E313" s="51"/>
      <c r="F313" s="55"/>
      <c r="G313" s="51"/>
      <c r="H313" s="55"/>
      <c r="I313" s="51"/>
      <c r="J313" s="55"/>
      <c r="K313" s="51"/>
      <c r="L313" s="55"/>
      <c r="M313" s="51"/>
      <c r="N313" s="55"/>
      <c r="O313" s="51"/>
      <c r="P313" s="55"/>
      <c r="Q313" s="51"/>
      <c r="R313" s="55"/>
      <c r="S313" s="51"/>
      <c r="T313" s="55"/>
      <c r="U313" s="51"/>
      <c r="V313" s="55"/>
      <c r="W313" s="51"/>
      <c r="X313" s="55"/>
      <c r="Y313" s="51"/>
      <c r="Z313" s="55"/>
      <c r="AA313" s="51"/>
      <c r="AB313" s="55"/>
      <c r="AC313" s="51"/>
      <c r="AD313" s="55"/>
      <c r="AE313" s="51"/>
      <c r="AF313" s="55"/>
      <c r="AG313" s="51"/>
      <c r="AH313" s="55"/>
      <c r="AI313" s="51"/>
      <c r="AJ313" s="55"/>
      <c r="AK313" s="51"/>
      <c r="AL313" s="55"/>
      <c r="AM313" s="51"/>
      <c r="AN313" s="55"/>
      <c r="AO313" s="51"/>
      <c r="AP313" s="57"/>
    </row>
    <row r="314" spans="1:42" ht="18.75" customHeight="1" x14ac:dyDescent="0.2">
      <c r="A314" s="237" t="s">
        <v>248</v>
      </c>
      <c r="B314" s="421">
        <f t="shared" si="47"/>
        <v>0</v>
      </c>
      <c r="C314" s="324">
        <f t="shared" si="48"/>
        <v>0</v>
      </c>
      <c r="D314" s="326">
        <f t="shared" si="48"/>
        <v>0</v>
      </c>
      <c r="E314" s="51"/>
      <c r="F314" s="55"/>
      <c r="G314" s="51"/>
      <c r="H314" s="55"/>
      <c r="I314" s="51"/>
      <c r="J314" s="55"/>
      <c r="K314" s="51"/>
      <c r="L314" s="55"/>
      <c r="M314" s="51"/>
      <c r="N314" s="55"/>
      <c r="O314" s="51"/>
      <c r="P314" s="55"/>
      <c r="Q314" s="51"/>
      <c r="R314" s="55"/>
      <c r="S314" s="51"/>
      <c r="T314" s="55"/>
      <c r="U314" s="51"/>
      <c r="V314" s="55"/>
      <c r="W314" s="51"/>
      <c r="X314" s="55"/>
      <c r="Y314" s="51"/>
      <c r="Z314" s="55"/>
      <c r="AA314" s="51"/>
      <c r="AB314" s="55"/>
      <c r="AC314" s="51"/>
      <c r="AD314" s="55"/>
      <c r="AE314" s="51"/>
      <c r="AF314" s="55"/>
      <c r="AG314" s="51"/>
      <c r="AH314" s="55"/>
      <c r="AI314" s="51"/>
      <c r="AJ314" s="55"/>
      <c r="AK314" s="51"/>
      <c r="AL314" s="55"/>
      <c r="AM314" s="51"/>
      <c r="AN314" s="55"/>
      <c r="AO314" s="51"/>
      <c r="AP314" s="57"/>
    </row>
    <row r="315" spans="1:42" ht="18.75" customHeight="1" x14ac:dyDescent="0.2">
      <c r="A315" s="408" t="s">
        <v>249</v>
      </c>
      <c r="B315" s="422">
        <f t="shared" si="47"/>
        <v>13</v>
      </c>
      <c r="C315" s="423">
        <f t="shared" si="48"/>
        <v>6</v>
      </c>
      <c r="D315" s="350">
        <f t="shared" si="48"/>
        <v>7</v>
      </c>
      <c r="E315" s="190"/>
      <c r="F315" s="424"/>
      <c r="G315" s="190"/>
      <c r="H315" s="424"/>
      <c r="I315" s="190"/>
      <c r="J315" s="424"/>
      <c r="K315" s="190"/>
      <c r="L315" s="424"/>
      <c r="M315" s="190"/>
      <c r="N315" s="424"/>
      <c r="O315" s="190"/>
      <c r="P315" s="424"/>
      <c r="Q315" s="190"/>
      <c r="R315" s="424"/>
      <c r="S315" s="190"/>
      <c r="T315" s="424"/>
      <c r="U315" s="190"/>
      <c r="V315" s="424"/>
      <c r="W315" s="190"/>
      <c r="X315" s="424"/>
      <c r="Y315" s="190"/>
      <c r="Z315" s="424"/>
      <c r="AA315" s="190"/>
      <c r="AB315" s="424"/>
      <c r="AC315" s="190"/>
      <c r="AD315" s="424"/>
      <c r="AE315" s="190"/>
      <c r="AF315" s="424"/>
      <c r="AG315" s="190"/>
      <c r="AH315" s="424"/>
      <c r="AI315" s="190">
        <v>3</v>
      </c>
      <c r="AJ315" s="424">
        <v>1</v>
      </c>
      <c r="AK315" s="190"/>
      <c r="AL315" s="424"/>
      <c r="AM315" s="190">
        <v>2</v>
      </c>
      <c r="AN315" s="424">
        <v>1</v>
      </c>
      <c r="AO315" s="190">
        <v>1</v>
      </c>
      <c r="AP315" s="90">
        <v>5</v>
      </c>
    </row>
    <row r="322" spans="1:2" s="385" customFormat="1" hidden="1" x14ac:dyDescent="0.2">
      <c r="A322" s="385">
        <f>SUM(B13:B26,D31:D56,B66,B73,B80,B112:F112,B120:F120,B128:F128,C132:C133,D137:D138,B142:B144,C148:J164,B170,B171,B172:B194,B195:AS195,B196:B200,B211,B219,B226,B229:B231,B274,B276:B289,B293,B295:B315)</f>
        <v>3129</v>
      </c>
      <c r="B322" s="385">
        <f>SUM(CG6:CT239)</f>
        <v>0</v>
      </c>
    </row>
  </sheetData>
  <mergeCells count="234">
    <mergeCell ref="U271:V271"/>
    <mergeCell ref="W271:X271"/>
    <mergeCell ref="Y271:Z271"/>
    <mergeCell ref="AM291:AN291"/>
    <mergeCell ref="AO291:AP291"/>
    <mergeCell ref="A271:A272"/>
    <mergeCell ref="B271:D271"/>
    <mergeCell ref="A294:AP294"/>
    <mergeCell ref="AA291:AB291"/>
    <mergeCell ref="AC291:AD291"/>
    <mergeCell ref="AE291:AF291"/>
    <mergeCell ref="AG291:AH291"/>
    <mergeCell ref="AI291:AJ291"/>
    <mergeCell ref="AK291:AL291"/>
    <mergeCell ref="O291:P291"/>
    <mergeCell ref="Q291:R291"/>
    <mergeCell ref="S291:T291"/>
    <mergeCell ref="U291:V291"/>
    <mergeCell ref="W291:X291"/>
    <mergeCell ref="Y291:Z291"/>
    <mergeCell ref="AA203:AB203"/>
    <mergeCell ref="M203:N203"/>
    <mergeCell ref="O203:P203"/>
    <mergeCell ref="Q203:R203"/>
    <mergeCell ref="S203:T203"/>
    <mergeCell ref="U203:V203"/>
    <mergeCell ref="W203:X203"/>
    <mergeCell ref="A275:AP275"/>
    <mergeCell ref="A291:A292"/>
    <mergeCell ref="B291:D291"/>
    <mergeCell ref="E291:F291"/>
    <mergeCell ref="G291:H291"/>
    <mergeCell ref="I291:J291"/>
    <mergeCell ref="K291:L291"/>
    <mergeCell ref="M291:N291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A202:A204"/>
    <mergeCell ref="B202:D203"/>
    <mergeCell ref="E202:AP202"/>
    <mergeCell ref="AM271:AN271"/>
    <mergeCell ref="AO271:AP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E271:F271"/>
    <mergeCell ref="G271:H271"/>
    <mergeCell ref="I271:J271"/>
    <mergeCell ref="K271:L271"/>
    <mergeCell ref="M271:N271"/>
    <mergeCell ref="Y203:Z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E58:AP58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V58:AV60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</mergeCells>
  <dataValidations count="1">
    <dataValidation type="whole" operator="greaterThanOrEqual" allowBlank="1" showInputMessage="1" showErrorMessage="1" error="Valor no Permitido" sqref="A10:AV315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32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1.42578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104" ht="16.149999999999999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  <c r="CU2" s="2"/>
      <c r="CV2" s="2"/>
      <c r="CW2" s="2"/>
      <c r="CX2" s="2"/>
      <c r="CY2" s="2"/>
      <c r="CZ2" s="2"/>
    </row>
    <row r="3" spans="1:104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149999999999999" customHeight="1" x14ac:dyDescent="0.2">
      <c r="A4" s="1" t="str">
        <f>CONCATENATE("MES: ",[5]NOMBRE!B6," - ","( ",[5]NOMBRE!C6,[5]NOMBRE!D6," )")</f>
        <v>MES: ABRIL - ( 04 )</v>
      </c>
      <c r="CU4" s="2"/>
      <c r="CV4" s="2"/>
      <c r="CW4" s="2"/>
      <c r="CX4" s="2"/>
      <c r="CY4" s="2"/>
      <c r="CZ4" s="2"/>
    </row>
    <row r="5" spans="1:104" ht="16.149999999999999" customHeight="1" x14ac:dyDescent="0.2">
      <c r="A5" s="1" t="str">
        <f>CONCATENATE("AÑO: ",[5]NOMBRE!B7)</f>
        <v>AÑO: 2019</v>
      </c>
      <c r="CU5" s="2"/>
      <c r="CV5" s="2"/>
      <c r="CW5" s="2"/>
      <c r="CX5" s="2"/>
      <c r="CY5" s="2"/>
      <c r="CZ5" s="2"/>
    </row>
    <row r="6" spans="1:104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14.25" customHeight="1" x14ac:dyDescent="0.2">
      <c r="A10" s="1010" t="s">
        <v>4</v>
      </c>
      <c r="B10" s="1011" t="s">
        <v>5</v>
      </c>
      <c r="C10" s="1040"/>
      <c r="D10" s="1002"/>
      <c r="E10" s="1041" t="s">
        <v>6</v>
      </c>
      <c r="F10" s="1042"/>
      <c r="G10" s="1042"/>
      <c r="H10" s="1042"/>
      <c r="I10" s="1042"/>
      <c r="J10" s="1042"/>
      <c r="K10" s="1042"/>
      <c r="L10" s="1042"/>
      <c r="M10" s="1042"/>
      <c r="N10" s="1042"/>
      <c r="O10" s="1042"/>
      <c r="P10" s="1042"/>
      <c r="Q10" s="1042"/>
      <c r="R10" s="1042"/>
      <c r="S10" s="1042"/>
      <c r="T10" s="1042"/>
      <c r="U10" s="1042"/>
      <c r="V10" s="1042"/>
      <c r="W10" s="1042"/>
      <c r="X10" s="1042"/>
      <c r="Y10" s="1042"/>
      <c r="Z10" s="1042"/>
      <c r="AA10" s="1042"/>
      <c r="AB10" s="1042"/>
      <c r="AC10" s="1042"/>
      <c r="AD10" s="1042"/>
      <c r="AE10" s="1042"/>
      <c r="AF10" s="1042"/>
      <c r="AG10" s="1042"/>
      <c r="AH10" s="1042"/>
      <c r="AI10" s="1042"/>
      <c r="AJ10" s="1042"/>
      <c r="AK10" s="1042"/>
      <c r="AL10" s="1042"/>
      <c r="AM10" s="1042"/>
      <c r="AN10" s="1042"/>
      <c r="AO10" s="1042"/>
      <c r="AP10" s="998"/>
      <c r="AQ10" s="1042" t="s">
        <v>7</v>
      </c>
      <c r="AR10" s="1042"/>
      <c r="AS10" s="1042"/>
      <c r="AT10" s="1010" t="s">
        <v>8</v>
      </c>
      <c r="AU10" s="1006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x14ac:dyDescent="0.2">
      <c r="A11" s="847"/>
      <c r="B11" s="852"/>
      <c r="C11" s="853"/>
      <c r="D11" s="854"/>
      <c r="E11" s="1043" t="s">
        <v>10</v>
      </c>
      <c r="F11" s="1044"/>
      <c r="G11" s="1043" t="s">
        <v>11</v>
      </c>
      <c r="H11" s="1044"/>
      <c r="I11" s="1043" t="s">
        <v>12</v>
      </c>
      <c r="J11" s="1044"/>
      <c r="K11" s="1043" t="s">
        <v>13</v>
      </c>
      <c r="L11" s="1044"/>
      <c r="M11" s="1043" t="s">
        <v>14</v>
      </c>
      <c r="N11" s="1044"/>
      <c r="O11" s="1043" t="s">
        <v>15</v>
      </c>
      <c r="P11" s="1044"/>
      <c r="Q11" s="1043" t="s">
        <v>16</v>
      </c>
      <c r="R11" s="1044"/>
      <c r="S11" s="1043" t="s">
        <v>17</v>
      </c>
      <c r="T11" s="1044"/>
      <c r="U11" s="1043" t="s">
        <v>18</v>
      </c>
      <c r="V11" s="1044"/>
      <c r="W11" s="1043" t="s">
        <v>19</v>
      </c>
      <c r="X11" s="1044"/>
      <c r="Y11" s="1043" t="s">
        <v>20</v>
      </c>
      <c r="Z11" s="1044"/>
      <c r="AA11" s="1043" t="s">
        <v>21</v>
      </c>
      <c r="AB11" s="1044"/>
      <c r="AC11" s="1043" t="s">
        <v>22</v>
      </c>
      <c r="AD11" s="1044"/>
      <c r="AE11" s="1043" t="s">
        <v>23</v>
      </c>
      <c r="AF11" s="1044"/>
      <c r="AG11" s="1043" t="s">
        <v>24</v>
      </c>
      <c r="AH11" s="1044"/>
      <c r="AI11" s="1043" t="s">
        <v>25</v>
      </c>
      <c r="AJ11" s="1044"/>
      <c r="AK11" s="1043" t="s">
        <v>26</v>
      </c>
      <c r="AL11" s="1044"/>
      <c r="AM11" s="1043" t="s">
        <v>27</v>
      </c>
      <c r="AN11" s="1044"/>
      <c r="AO11" s="1041" t="s">
        <v>28</v>
      </c>
      <c r="AP11" s="998"/>
      <c r="AQ11" s="1012" t="s">
        <v>29</v>
      </c>
      <c r="AR11" s="1027" t="s">
        <v>30</v>
      </c>
      <c r="AS11" s="1045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848"/>
      <c r="B12" s="15" t="s">
        <v>32</v>
      </c>
      <c r="C12" s="16" t="s">
        <v>33</v>
      </c>
      <c r="D12" s="568" t="s">
        <v>34</v>
      </c>
      <c r="E12" s="15" t="s">
        <v>33</v>
      </c>
      <c r="F12" s="568" t="s">
        <v>34</v>
      </c>
      <c r="G12" s="15" t="s">
        <v>33</v>
      </c>
      <c r="H12" s="568" t="s">
        <v>34</v>
      </c>
      <c r="I12" s="15" t="s">
        <v>33</v>
      </c>
      <c r="J12" s="568" t="s">
        <v>34</v>
      </c>
      <c r="K12" s="15" t="s">
        <v>33</v>
      </c>
      <c r="L12" s="568" t="s">
        <v>34</v>
      </c>
      <c r="M12" s="15" t="s">
        <v>33</v>
      </c>
      <c r="N12" s="568" t="s">
        <v>34</v>
      </c>
      <c r="O12" s="15" t="s">
        <v>33</v>
      </c>
      <c r="P12" s="568" t="s">
        <v>34</v>
      </c>
      <c r="Q12" s="15" t="s">
        <v>33</v>
      </c>
      <c r="R12" s="568" t="s">
        <v>34</v>
      </c>
      <c r="S12" s="15" t="s">
        <v>33</v>
      </c>
      <c r="T12" s="568" t="s">
        <v>34</v>
      </c>
      <c r="U12" s="15" t="s">
        <v>33</v>
      </c>
      <c r="V12" s="568" t="s">
        <v>34</v>
      </c>
      <c r="W12" s="15" t="s">
        <v>33</v>
      </c>
      <c r="X12" s="568" t="s">
        <v>34</v>
      </c>
      <c r="Y12" s="15" t="s">
        <v>33</v>
      </c>
      <c r="Z12" s="568" t="s">
        <v>34</v>
      </c>
      <c r="AA12" s="15" t="s">
        <v>33</v>
      </c>
      <c r="AB12" s="568" t="s">
        <v>34</v>
      </c>
      <c r="AC12" s="15" t="s">
        <v>33</v>
      </c>
      <c r="AD12" s="568" t="s">
        <v>34</v>
      </c>
      <c r="AE12" s="15" t="s">
        <v>33</v>
      </c>
      <c r="AF12" s="568" t="s">
        <v>34</v>
      </c>
      <c r="AG12" s="15" t="s">
        <v>33</v>
      </c>
      <c r="AH12" s="568" t="s">
        <v>34</v>
      </c>
      <c r="AI12" s="15" t="s">
        <v>33</v>
      </c>
      <c r="AJ12" s="568" t="s">
        <v>34</v>
      </c>
      <c r="AK12" s="15" t="s">
        <v>33</v>
      </c>
      <c r="AL12" s="568" t="s">
        <v>34</v>
      </c>
      <c r="AM12" s="15" t="s">
        <v>33</v>
      </c>
      <c r="AN12" s="568" t="s">
        <v>34</v>
      </c>
      <c r="AO12" s="15" t="s">
        <v>33</v>
      </c>
      <c r="AP12" s="537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569">
        <f t="shared" si="1"/>
        <v>0</v>
      </c>
      <c r="E13" s="23"/>
      <c r="F13" s="570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485"/>
      <c r="AP13" s="27"/>
      <c r="AQ13" s="438"/>
      <c r="AR13" s="29"/>
      <c r="AS13" s="570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569">
        <f>SUM(D22+D23+D24+D25)</f>
        <v>0</v>
      </c>
      <c r="E21" s="20">
        <f>SUM(E22:E25)</f>
        <v>0</v>
      </c>
      <c r="F21" s="569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486">
        <f t="shared" si="5"/>
        <v>0</v>
      </c>
      <c r="AP21" s="95">
        <f t="shared" si="5"/>
        <v>0</v>
      </c>
      <c r="AQ21" s="439">
        <f t="shared" si="5"/>
        <v>0</v>
      </c>
      <c r="AR21" s="21">
        <f t="shared" si="5"/>
        <v>0</v>
      </c>
      <c r="AS21" s="569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518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519"/>
      <c r="AU22" s="519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1013" t="s">
        <v>50</v>
      </c>
      <c r="B28" s="1040" t="s">
        <v>51</v>
      </c>
      <c r="C28" s="1002"/>
      <c r="D28" s="1002" t="s">
        <v>5</v>
      </c>
      <c r="E28" s="968" t="s">
        <v>6</v>
      </c>
      <c r="F28" s="1046"/>
      <c r="G28" s="1046"/>
      <c r="H28" s="1046"/>
      <c r="I28" s="1046"/>
      <c r="J28" s="1046"/>
      <c r="K28" s="1046"/>
      <c r="L28" s="1046"/>
      <c r="M28" s="1046"/>
      <c r="N28" s="1046"/>
      <c r="O28" s="1046"/>
      <c r="P28" s="1046"/>
      <c r="Q28" s="1046"/>
      <c r="R28" s="1046"/>
      <c r="S28" s="1046"/>
      <c r="T28" s="1046"/>
      <c r="U28" s="1046"/>
      <c r="V28" s="1046"/>
      <c r="W28" s="1046"/>
      <c r="X28" s="1046"/>
      <c r="Y28" s="1046"/>
      <c r="Z28" s="1046"/>
      <c r="AA28" s="1046"/>
      <c r="AB28" s="1046"/>
      <c r="AC28" s="1046"/>
      <c r="AD28" s="1046"/>
      <c r="AE28" s="1046"/>
      <c r="AF28" s="1046"/>
      <c r="AG28" s="1046"/>
      <c r="AH28" s="1046"/>
      <c r="AI28" s="1046"/>
      <c r="AJ28" s="1046"/>
      <c r="AK28" s="1046"/>
      <c r="AL28" s="1046"/>
      <c r="AM28" s="1046"/>
      <c r="AN28" s="1046"/>
      <c r="AO28" s="1046"/>
      <c r="AP28" s="1030"/>
      <c r="AQ28" s="877" t="s">
        <v>7</v>
      </c>
      <c r="AR28" s="1042"/>
      <c r="AS28" s="1047"/>
      <c r="AT28" s="1002" t="s">
        <v>8</v>
      </c>
      <c r="AU28" s="1014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870"/>
      <c r="B29" s="853"/>
      <c r="C29" s="854"/>
      <c r="D29" s="854"/>
      <c r="E29" s="972" t="s">
        <v>10</v>
      </c>
      <c r="F29" s="1048"/>
      <c r="G29" s="972" t="s">
        <v>11</v>
      </c>
      <c r="H29" s="1048"/>
      <c r="I29" s="972" t="s">
        <v>12</v>
      </c>
      <c r="J29" s="1048"/>
      <c r="K29" s="972" t="s">
        <v>13</v>
      </c>
      <c r="L29" s="1048"/>
      <c r="M29" s="1049" t="s">
        <v>14</v>
      </c>
      <c r="N29" s="1048"/>
      <c r="O29" s="972" t="s">
        <v>15</v>
      </c>
      <c r="P29" s="1048"/>
      <c r="Q29" s="972" t="s">
        <v>16</v>
      </c>
      <c r="R29" s="1048"/>
      <c r="S29" s="972" t="s">
        <v>17</v>
      </c>
      <c r="T29" s="1048"/>
      <c r="U29" s="972" t="s">
        <v>18</v>
      </c>
      <c r="V29" s="1048"/>
      <c r="W29" s="972" t="s">
        <v>19</v>
      </c>
      <c r="X29" s="1048"/>
      <c r="Y29" s="972" t="s">
        <v>20</v>
      </c>
      <c r="Z29" s="1048"/>
      <c r="AA29" s="972" t="s">
        <v>21</v>
      </c>
      <c r="AB29" s="1048"/>
      <c r="AC29" s="972" t="s">
        <v>22</v>
      </c>
      <c r="AD29" s="1048"/>
      <c r="AE29" s="972" t="s">
        <v>23</v>
      </c>
      <c r="AF29" s="1048"/>
      <c r="AG29" s="972" t="s">
        <v>24</v>
      </c>
      <c r="AH29" s="1048"/>
      <c r="AI29" s="972" t="s">
        <v>25</v>
      </c>
      <c r="AJ29" s="1048"/>
      <c r="AK29" s="972" t="s">
        <v>26</v>
      </c>
      <c r="AL29" s="1048"/>
      <c r="AM29" s="972" t="s">
        <v>27</v>
      </c>
      <c r="AN29" s="1048"/>
      <c r="AO29" s="968" t="s">
        <v>28</v>
      </c>
      <c r="AP29" s="1030"/>
      <c r="AQ29" s="1034" t="s">
        <v>29</v>
      </c>
      <c r="AR29" s="1027" t="s">
        <v>30</v>
      </c>
      <c r="AS29" s="1035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967"/>
      <c r="B30" s="934"/>
      <c r="C30" s="935"/>
      <c r="D30" s="935"/>
      <c r="E30" s="116" t="s">
        <v>33</v>
      </c>
      <c r="F30" s="571" t="s">
        <v>34</v>
      </c>
      <c r="G30" s="116" t="s">
        <v>33</v>
      </c>
      <c r="H30" s="571" t="s">
        <v>34</v>
      </c>
      <c r="I30" s="116" t="s">
        <v>33</v>
      </c>
      <c r="J30" s="571" t="s">
        <v>34</v>
      </c>
      <c r="K30" s="116" t="s">
        <v>33</v>
      </c>
      <c r="L30" s="571" t="s">
        <v>34</v>
      </c>
      <c r="M30" s="440" t="s">
        <v>33</v>
      </c>
      <c r="N30" s="571" t="s">
        <v>34</v>
      </c>
      <c r="O30" s="116" t="s">
        <v>33</v>
      </c>
      <c r="P30" s="571" t="s">
        <v>34</v>
      </c>
      <c r="Q30" s="116" t="s">
        <v>33</v>
      </c>
      <c r="R30" s="571" t="s">
        <v>34</v>
      </c>
      <c r="S30" s="116" t="s">
        <v>33</v>
      </c>
      <c r="T30" s="571" t="s">
        <v>34</v>
      </c>
      <c r="U30" s="116" t="s">
        <v>33</v>
      </c>
      <c r="V30" s="571" t="s">
        <v>34</v>
      </c>
      <c r="W30" s="116" t="s">
        <v>33</v>
      </c>
      <c r="X30" s="571" t="s">
        <v>34</v>
      </c>
      <c r="Y30" s="116" t="s">
        <v>33</v>
      </c>
      <c r="Z30" s="571" t="s">
        <v>34</v>
      </c>
      <c r="AA30" s="116" t="s">
        <v>33</v>
      </c>
      <c r="AB30" s="571" t="s">
        <v>34</v>
      </c>
      <c r="AC30" s="116" t="s">
        <v>33</v>
      </c>
      <c r="AD30" s="571" t="s">
        <v>34</v>
      </c>
      <c r="AE30" s="116" t="s">
        <v>33</v>
      </c>
      <c r="AF30" s="571" t="s">
        <v>34</v>
      </c>
      <c r="AG30" s="116" t="s">
        <v>33</v>
      </c>
      <c r="AH30" s="571" t="s">
        <v>34</v>
      </c>
      <c r="AI30" s="116" t="s">
        <v>33</v>
      </c>
      <c r="AJ30" s="571" t="s">
        <v>34</v>
      </c>
      <c r="AK30" s="116" t="s">
        <v>33</v>
      </c>
      <c r="AL30" s="571" t="s">
        <v>34</v>
      </c>
      <c r="AM30" s="116" t="s">
        <v>33</v>
      </c>
      <c r="AN30" s="571" t="s">
        <v>34</v>
      </c>
      <c r="AO30" s="116" t="s">
        <v>33</v>
      </c>
      <c r="AP30" s="541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979" t="s">
        <v>52</v>
      </c>
      <c r="B31" s="1050"/>
      <c r="C31" s="1051"/>
      <c r="D31" s="520">
        <f>SUM(E31:AP31)</f>
        <v>0</v>
      </c>
      <c r="E31" s="121"/>
      <c r="F31" s="122"/>
      <c r="G31" s="121"/>
      <c r="H31" s="572"/>
      <c r="I31" s="121"/>
      <c r="J31" s="572"/>
      <c r="K31" s="121"/>
      <c r="L31" s="122"/>
      <c r="M31" s="441"/>
      <c r="N31" s="572"/>
      <c r="O31" s="441"/>
      <c r="P31" s="572"/>
      <c r="Q31" s="441"/>
      <c r="R31" s="572"/>
      <c r="S31" s="441"/>
      <c r="T31" s="572"/>
      <c r="U31" s="441"/>
      <c r="V31" s="572"/>
      <c r="W31" s="441"/>
      <c r="X31" s="572"/>
      <c r="Y31" s="441"/>
      <c r="Z31" s="572"/>
      <c r="AA31" s="441"/>
      <c r="AB31" s="572"/>
      <c r="AC31" s="441"/>
      <c r="AD31" s="572"/>
      <c r="AE31" s="441"/>
      <c r="AF31" s="572"/>
      <c r="AG31" s="441"/>
      <c r="AH31" s="572"/>
      <c r="AI31" s="441"/>
      <c r="AJ31" s="572"/>
      <c r="AK31" s="441"/>
      <c r="AL31" s="572"/>
      <c r="AM31" s="441"/>
      <c r="AN31" s="572"/>
      <c r="AO31" s="441"/>
      <c r="AP31" s="544"/>
      <c r="AQ31" s="126"/>
      <c r="AR31" s="441"/>
      <c r="AS31" s="572"/>
      <c r="AT31" s="572"/>
      <c r="AU31" s="572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1015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481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481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1015" t="s">
        <v>79</v>
      </c>
      <c r="B58" s="1011" t="s">
        <v>80</v>
      </c>
      <c r="C58" s="1040"/>
      <c r="D58" s="1002"/>
      <c r="E58" s="956" t="s">
        <v>81</v>
      </c>
      <c r="F58" s="1042"/>
      <c r="G58" s="1042"/>
      <c r="H58" s="1042"/>
      <c r="I58" s="1042"/>
      <c r="J58" s="1042"/>
      <c r="K58" s="1042"/>
      <c r="L58" s="1042"/>
      <c r="M58" s="1042"/>
      <c r="N58" s="1042"/>
      <c r="O58" s="1042"/>
      <c r="P58" s="1042"/>
      <c r="Q58" s="1042"/>
      <c r="R58" s="1042"/>
      <c r="S58" s="1042"/>
      <c r="T58" s="1042"/>
      <c r="U58" s="1042"/>
      <c r="V58" s="1042"/>
      <c r="W58" s="1042"/>
      <c r="X58" s="1042"/>
      <c r="Y58" s="1042"/>
      <c r="Z58" s="1042"/>
      <c r="AA58" s="1042"/>
      <c r="AB58" s="1042"/>
      <c r="AC58" s="1042"/>
      <c r="AD58" s="1042"/>
      <c r="AE58" s="1042"/>
      <c r="AF58" s="1042"/>
      <c r="AG58" s="1042"/>
      <c r="AH58" s="1042"/>
      <c r="AI58" s="1042"/>
      <c r="AJ58" s="1042"/>
      <c r="AK58" s="1042"/>
      <c r="AL58" s="1042"/>
      <c r="AM58" s="1042"/>
      <c r="AN58" s="1042"/>
      <c r="AO58" s="1042"/>
      <c r="AP58" s="1047"/>
      <c r="AQ58" s="1010" t="s">
        <v>82</v>
      </c>
      <c r="AR58" s="956" t="s">
        <v>7</v>
      </c>
      <c r="AS58" s="1042"/>
      <c r="AT58" s="1047"/>
      <c r="AU58" s="1006" t="s">
        <v>9</v>
      </c>
      <c r="AV58" s="1006" t="s">
        <v>65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895"/>
      <c r="B59" s="913"/>
      <c r="C59" s="934"/>
      <c r="D59" s="935"/>
      <c r="E59" s="959" t="s">
        <v>10</v>
      </c>
      <c r="F59" s="1044"/>
      <c r="G59" s="959" t="s">
        <v>11</v>
      </c>
      <c r="H59" s="1044"/>
      <c r="I59" s="959" t="s">
        <v>12</v>
      </c>
      <c r="J59" s="1044"/>
      <c r="K59" s="959" t="s">
        <v>13</v>
      </c>
      <c r="L59" s="1044"/>
      <c r="M59" s="959" t="s">
        <v>14</v>
      </c>
      <c r="N59" s="1044"/>
      <c r="O59" s="959" t="s">
        <v>15</v>
      </c>
      <c r="P59" s="1044"/>
      <c r="Q59" s="959" t="s">
        <v>16</v>
      </c>
      <c r="R59" s="1044"/>
      <c r="S59" s="959" t="s">
        <v>17</v>
      </c>
      <c r="T59" s="1044"/>
      <c r="U59" s="959" t="s">
        <v>18</v>
      </c>
      <c r="V59" s="1044"/>
      <c r="W59" s="959" t="s">
        <v>19</v>
      </c>
      <c r="X59" s="1044"/>
      <c r="Y59" s="959" t="s">
        <v>20</v>
      </c>
      <c r="Z59" s="1044"/>
      <c r="AA59" s="959" t="s">
        <v>21</v>
      </c>
      <c r="AB59" s="1052"/>
      <c r="AC59" s="959" t="s">
        <v>22</v>
      </c>
      <c r="AD59" s="1044"/>
      <c r="AE59" s="959" t="s">
        <v>23</v>
      </c>
      <c r="AF59" s="1044"/>
      <c r="AG59" s="959" t="s">
        <v>24</v>
      </c>
      <c r="AH59" s="1044"/>
      <c r="AI59" s="959" t="s">
        <v>25</v>
      </c>
      <c r="AJ59" s="1044"/>
      <c r="AK59" s="959" t="s">
        <v>26</v>
      </c>
      <c r="AL59" s="1044"/>
      <c r="AM59" s="959" t="s">
        <v>27</v>
      </c>
      <c r="AN59" s="1044"/>
      <c r="AO59" s="1042" t="s">
        <v>28</v>
      </c>
      <c r="AP59" s="1047"/>
      <c r="AQ59" s="847"/>
      <c r="AR59" s="1039" t="s">
        <v>29</v>
      </c>
      <c r="AS59" s="1027" t="s">
        <v>30</v>
      </c>
      <c r="AT59" s="1016" t="s">
        <v>31</v>
      </c>
      <c r="AU59" s="861"/>
      <c r="AV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912"/>
      <c r="B60" s="162" t="s">
        <v>32</v>
      </c>
      <c r="C60" s="163" t="s">
        <v>33</v>
      </c>
      <c r="D60" s="573" t="s">
        <v>34</v>
      </c>
      <c r="E60" s="483" t="s">
        <v>33</v>
      </c>
      <c r="F60" s="166" t="s">
        <v>34</v>
      </c>
      <c r="G60" s="483" t="s">
        <v>33</v>
      </c>
      <c r="H60" s="166" t="s">
        <v>34</v>
      </c>
      <c r="I60" s="483" t="s">
        <v>33</v>
      </c>
      <c r="J60" s="166" t="s">
        <v>34</v>
      </c>
      <c r="K60" s="483" t="s">
        <v>33</v>
      </c>
      <c r="L60" s="166" t="s">
        <v>34</v>
      </c>
      <c r="M60" s="15" t="s">
        <v>33</v>
      </c>
      <c r="N60" s="568" t="s">
        <v>34</v>
      </c>
      <c r="O60" s="483" t="s">
        <v>33</v>
      </c>
      <c r="P60" s="166" t="s">
        <v>34</v>
      </c>
      <c r="Q60" s="15" t="s">
        <v>33</v>
      </c>
      <c r="R60" s="568" t="s">
        <v>34</v>
      </c>
      <c r="S60" s="15" t="s">
        <v>33</v>
      </c>
      <c r="T60" s="568" t="s">
        <v>34</v>
      </c>
      <c r="U60" s="483" t="s">
        <v>33</v>
      </c>
      <c r="V60" s="568" t="s">
        <v>34</v>
      </c>
      <c r="W60" s="483" t="s">
        <v>33</v>
      </c>
      <c r="X60" s="166" t="s">
        <v>34</v>
      </c>
      <c r="Y60" s="15" t="s">
        <v>33</v>
      </c>
      <c r="Z60" s="568" t="s">
        <v>34</v>
      </c>
      <c r="AA60" s="483" t="s">
        <v>33</v>
      </c>
      <c r="AB60" s="167" t="s">
        <v>34</v>
      </c>
      <c r="AC60" s="483" t="s">
        <v>33</v>
      </c>
      <c r="AD60" s="166" t="s">
        <v>34</v>
      </c>
      <c r="AE60" s="483" t="s">
        <v>33</v>
      </c>
      <c r="AF60" s="166" t="s">
        <v>34</v>
      </c>
      <c r="AG60" s="483" t="s">
        <v>33</v>
      </c>
      <c r="AH60" s="166" t="s">
        <v>34</v>
      </c>
      <c r="AI60" s="15" t="s">
        <v>33</v>
      </c>
      <c r="AJ60" s="568" t="s">
        <v>34</v>
      </c>
      <c r="AK60" s="483" t="s">
        <v>33</v>
      </c>
      <c r="AL60" s="166" t="s">
        <v>34</v>
      </c>
      <c r="AM60" s="15" t="s">
        <v>33</v>
      </c>
      <c r="AN60" s="568" t="s">
        <v>34</v>
      </c>
      <c r="AO60" s="442" t="s">
        <v>33</v>
      </c>
      <c r="AP60" s="568" t="s">
        <v>34</v>
      </c>
      <c r="AQ60" s="848"/>
      <c r="AR60" s="915"/>
      <c r="AS60" s="866"/>
      <c r="AT60" s="986"/>
      <c r="AU60" s="862"/>
      <c r="AV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448"/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449"/>
      <c r="CA62" s="31" t="str">
        <f t="shared" ref="CA62:CA65" si="11">IF(B62=0,"",IF(AQ62="",IF(B62="","","* No olvide digitar la columna Beneficiarios. "),""))</f>
        <v/>
      </c>
      <c r="CB62" s="31" t="str">
        <f t="shared" ref="CB62:CB65" si="12">IF(B62&lt;AQ62,"* El número de Beneficiarios NO DEBE ser mayor que el Total. ","")</f>
        <v/>
      </c>
      <c r="CC62" s="31" t="str">
        <f t="shared" ref="CC62:CC64" si="13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4">IF(B62&lt;AQ62,1,0)</f>
        <v>0</v>
      </c>
      <c r="CH62" s="32" t="str">
        <f t="shared" ref="CH62:CH65" si="15">IF(B62=0,"",IF(AQ62="",IF(B62="","",1),0))</f>
        <v/>
      </c>
      <c r="CI62" s="32">
        <f t="shared" ref="CI62:CI65" si="16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449"/>
      <c r="CA63" s="31" t="str">
        <f t="shared" si="11"/>
        <v/>
      </c>
      <c r="CB63" s="31" t="str">
        <f t="shared" si="12"/>
        <v/>
      </c>
      <c r="CC63" s="31" t="str">
        <f t="shared" si="13"/>
        <v/>
      </c>
      <c r="CD63" s="31"/>
      <c r="CE63" s="31"/>
      <c r="CF63" s="31"/>
      <c r="CG63" s="32">
        <f t="shared" si="14"/>
        <v>0</v>
      </c>
      <c r="CH63" s="32" t="str">
        <f t="shared" si="15"/>
        <v/>
      </c>
      <c r="CI63" s="32">
        <f t="shared" si="16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449"/>
      <c r="CA64" s="31" t="str">
        <f t="shared" si="11"/>
        <v/>
      </c>
      <c r="CB64" s="31" t="str">
        <f t="shared" si="12"/>
        <v/>
      </c>
      <c r="CC64" s="31" t="str">
        <f t="shared" si="13"/>
        <v/>
      </c>
      <c r="CD64" s="31"/>
      <c r="CE64" s="31"/>
      <c r="CF64" s="31"/>
      <c r="CG64" s="32">
        <f t="shared" si="14"/>
        <v>0</v>
      </c>
      <c r="CH64" s="32" t="str">
        <f t="shared" si="15"/>
        <v/>
      </c>
      <c r="CI64" s="32">
        <f t="shared" si="16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450"/>
      <c r="CA65" s="31" t="str">
        <f t="shared" si="11"/>
        <v/>
      </c>
      <c r="CB65" s="31" t="str">
        <f t="shared" si="12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4"/>
        <v>0</v>
      </c>
      <c r="CH65" s="32" t="str">
        <f t="shared" si="15"/>
        <v/>
      </c>
      <c r="CI65" s="32">
        <f t="shared" si="16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489" t="s">
        <v>5</v>
      </c>
      <c r="B66" s="200">
        <f>SUM(B61:B65)</f>
        <v>0</v>
      </c>
      <c r="C66" s="201">
        <f>SUM(C61:C65)</f>
        <v>0</v>
      </c>
      <c r="D66" s="574">
        <f>SUM(D61:D65)</f>
        <v>0</v>
      </c>
      <c r="E66" s="203">
        <f t="shared" ref="E66:AS66" si="17">SUM(E61:E65)</f>
        <v>0</v>
      </c>
      <c r="F66" s="79">
        <f>SUM(F61:F65)</f>
        <v>0</v>
      </c>
      <c r="G66" s="203">
        <f t="shared" si="17"/>
        <v>0</v>
      </c>
      <c r="H66" s="204">
        <f t="shared" si="17"/>
        <v>0</v>
      </c>
      <c r="I66" s="203">
        <f t="shared" si="17"/>
        <v>0</v>
      </c>
      <c r="J66" s="204">
        <f t="shared" si="17"/>
        <v>0</v>
      </c>
      <c r="K66" s="203">
        <f t="shared" si="17"/>
        <v>0</v>
      </c>
      <c r="L66" s="204">
        <f t="shared" si="17"/>
        <v>0</v>
      </c>
      <c r="M66" s="203">
        <f t="shared" si="17"/>
        <v>0</v>
      </c>
      <c r="N66" s="204">
        <f t="shared" si="17"/>
        <v>0</v>
      </c>
      <c r="O66" s="203">
        <f t="shared" si="17"/>
        <v>0</v>
      </c>
      <c r="P66" s="204">
        <f t="shared" si="17"/>
        <v>0</v>
      </c>
      <c r="Q66" s="203">
        <f t="shared" si="17"/>
        <v>0</v>
      </c>
      <c r="R66" s="204">
        <f t="shared" si="17"/>
        <v>0</v>
      </c>
      <c r="S66" s="203">
        <f t="shared" si="17"/>
        <v>0</v>
      </c>
      <c r="T66" s="204">
        <f t="shared" si="17"/>
        <v>0</v>
      </c>
      <c r="U66" s="203">
        <f t="shared" si="17"/>
        <v>0</v>
      </c>
      <c r="V66" s="204">
        <f t="shared" si="17"/>
        <v>0</v>
      </c>
      <c r="W66" s="203">
        <f t="shared" si="17"/>
        <v>0</v>
      </c>
      <c r="X66" s="204">
        <f t="shared" si="17"/>
        <v>0</v>
      </c>
      <c r="Y66" s="205">
        <f t="shared" si="17"/>
        <v>0</v>
      </c>
      <c r="Z66" s="204">
        <f t="shared" si="17"/>
        <v>0</v>
      </c>
      <c r="AA66" s="206">
        <f t="shared" si="17"/>
        <v>0</v>
      </c>
      <c r="AB66" s="207">
        <f t="shared" si="17"/>
        <v>0</v>
      </c>
      <c r="AC66" s="205">
        <f t="shared" si="17"/>
        <v>0</v>
      </c>
      <c r="AD66" s="204">
        <f t="shared" si="17"/>
        <v>0</v>
      </c>
      <c r="AE66" s="205">
        <f t="shared" si="17"/>
        <v>0</v>
      </c>
      <c r="AF66" s="204">
        <f t="shared" si="17"/>
        <v>0</v>
      </c>
      <c r="AG66" s="205">
        <f t="shared" si="17"/>
        <v>0</v>
      </c>
      <c r="AH66" s="204">
        <f t="shared" si="17"/>
        <v>0</v>
      </c>
      <c r="AI66" s="205">
        <f t="shared" si="17"/>
        <v>0</v>
      </c>
      <c r="AJ66" s="204">
        <f t="shared" si="17"/>
        <v>0</v>
      </c>
      <c r="AK66" s="205">
        <f t="shared" si="17"/>
        <v>0</v>
      </c>
      <c r="AL66" s="204">
        <f t="shared" si="17"/>
        <v>0</v>
      </c>
      <c r="AM66" s="205">
        <f t="shared" si="17"/>
        <v>0</v>
      </c>
      <c r="AN66" s="204">
        <f t="shared" si="17"/>
        <v>0</v>
      </c>
      <c r="AO66" s="206">
        <f t="shared" si="17"/>
        <v>0</v>
      </c>
      <c r="AP66" s="207">
        <f t="shared" si="17"/>
        <v>0</v>
      </c>
      <c r="AQ66" s="208">
        <f t="shared" si="17"/>
        <v>0</v>
      </c>
      <c r="AR66" s="209">
        <f t="shared" si="17"/>
        <v>0</v>
      </c>
      <c r="AS66" s="210">
        <f t="shared" si="17"/>
        <v>0</v>
      </c>
      <c r="AT66" s="211">
        <f>SUM(AT61:AT65)</f>
        <v>0</v>
      </c>
      <c r="AU66" s="211">
        <f>SUM(AU61:AU65)</f>
        <v>0</v>
      </c>
      <c r="AV66" s="575">
        <f>SUM(AV61:AV65)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479" t="s">
        <v>79</v>
      </c>
      <c r="B68" s="478" t="s">
        <v>80</v>
      </c>
      <c r="C68" s="480" t="s">
        <v>29</v>
      </c>
      <c r="D68" s="480" t="s">
        <v>89</v>
      </c>
      <c r="E68" s="480" t="s">
        <v>31</v>
      </c>
      <c r="F68" s="480" t="s">
        <v>9</v>
      </c>
      <c r="G68" s="480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80" t="s">
        <v>85</v>
      </c>
      <c r="B70" s="217">
        <f t="shared" ref="B70:B72" si="18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80" t="s">
        <v>86</v>
      </c>
      <c r="B71" s="217">
        <f t="shared" si="18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80" t="s">
        <v>87</v>
      </c>
      <c r="B72" s="218">
        <f t="shared" si="18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489" t="s">
        <v>5</v>
      </c>
      <c r="B73" s="219">
        <f>SUM(B69:B72)</f>
        <v>0</v>
      </c>
      <c r="C73" s="219">
        <f>SUM(C69:C72)</f>
        <v>0</v>
      </c>
      <c r="D73" s="219">
        <f t="shared" ref="D73:E73" si="19">SUM(D69:D72)</f>
        <v>0</v>
      </c>
      <c r="E73" s="219">
        <f t="shared" si="19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479" t="s">
        <v>79</v>
      </c>
      <c r="B75" s="478" t="s">
        <v>80</v>
      </c>
      <c r="C75" s="480" t="s">
        <v>29</v>
      </c>
      <c r="D75" s="480" t="s">
        <v>89</v>
      </c>
      <c r="E75" s="480" t="s">
        <v>31</v>
      </c>
      <c r="F75" s="480" t="s">
        <v>9</v>
      </c>
      <c r="G75" s="480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80" t="s">
        <v>85</v>
      </c>
      <c r="B77" s="217">
        <f t="shared" ref="B77:B79" si="20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80" t="s">
        <v>86</v>
      </c>
      <c r="B78" s="217">
        <f t="shared" si="20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80" t="s">
        <v>87</v>
      </c>
      <c r="B79" s="218">
        <f t="shared" si="20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489" t="s">
        <v>5</v>
      </c>
      <c r="B80" s="219">
        <f>SUM(B76:B79)</f>
        <v>0</v>
      </c>
      <c r="C80" s="219">
        <f>SUM(C76:C79)</f>
        <v>0</v>
      </c>
      <c r="D80" s="219">
        <f t="shared" ref="D80:F80" si="21">SUM(D76:D79)</f>
        <v>0</v>
      </c>
      <c r="E80" s="219">
        <f t="shared" si="21"/>
        <v>0</v>
      </c>
      <c r="F80" s="219">
        <f t="shared" si="21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484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576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8" customHeight="1" x14ac:dyDescent="0.2">
      <c r="A112" s="492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577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578" t="s">
        <v>8</v>
      </c>
      <c r="F114" s="576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8.75" customHeight="1" x14ac:dyDescent="0.2">
      <c r="A120" s="489" t="s">
        <v>5</v>
      </c>
      <c r="B120" s="241">
        <f>SUM(B115:B119)</f>
        <v>0</v>
      </c>
      <c r="C120" s="242">
        <f>SUM(C115:C119)</f>
        <v>0</v>
      </c>
      <c r="D120" s="443">
        <f>SUM(D115:D119)</f>
        <v>0</v>
      </c>
      <c r="E120" s="577">
        <f>SUM(E115:E119)</f>
        <v>0</v>
      </c>
      <c r="F120" s="577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578" t="s">
        <v>8</v>
      </c>
      <c r="F122" s="576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2"/>
      <c r="CV126" s="2"/>
      <c r="CW126" s="2"/>
      <c r="CX126" s="2"/>
      <c r="CY126" s="2"/>
      <c r="CZ126" s="2"/>
    </row>
    <row r="127" spans="1:104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2"/>
      <c r="CV127" s="2"/>
      <c r="CW127" s="2"/>
      <c r="CX127" s="2"/>
      <c r="CY127" s="2"/>
      <c r="CZ127" s="2"/>
    </row>
    <row r="128" spans="1:104" ht="19.5" customHeight="1" x14ac:dyDescent="0.2">
      <c r="A128" s="489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577">
        <f>SUM(E123:E127)</f>
        <v>0</v>
      </c>
      <c r="F128" s="577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2"/>
      <c r="CV128" s="2"/>
      <c r="CW128" s="2"/>
      <c r="CX128" s="2"/>
      <c r="CY128" s="2"/>
      <c r="CZ128" s="2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1017" t="s">
        <v>129</v>
      </c>
      <c r="B130" s="1018"/>
      <c r="C130" s="1019" t="s">
        <v>5</v>
      </c>
      <c r="D130" s="956" t="s">
        <v>7</v>
      </c>
      <c r="E130" s="1042"/>
      <c r="F130" s="1042"/>
      <c r="G130" s="1010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442" t="s">
        <v>30</v>
      </c>
      <c r="F131" s="568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1017" t="s">
        <v>133</v>
      </c>
      <c r="B135" s="1053"/>
      <c r="C135" s="1018"/>
      <c r="D135" s="1019" t="s">
        <v>5</v>
      </c>
      <c r="E135" s="956" t="s">
        <v>7</v>
      </c>
      <c r="F135" s="1042"/>
      <c r="G135" s="1042"/>
      <c r="H135" s="1010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568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432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433"/>
      <c r="F139" s="434"/>
      <c r="G139" s="435"/>
      <c r="H139" s="436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1015" t="s">
        <v>137</v>
      </c>
      <c r="B140" s="1010" t="s">
        <v>5</v>
      </c>
      <c r="C140" s="959" t="s">
        <v>138</v>
      </c>
      <c r="D140" s="1052"/>
      <c r="E140" s="1044"/>
      <c r="F140" s="930" t="s">
        <v>139</v>
      </c>
      <c r="G140" s="931" t="s">
        <v>140</v>
      </c>
      <c r="H140" s="1047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568" t="s">
        <v>143</v>
      </c>
      <c r="F141" s="930"/>
      <c r="G141" s="931"/>
      <c r="H141" s="568" t="s">
        <v>29</v>
      </c>
      <c r="I141" s="478" t="s">
        <v>30</v>
      </c>
      <c r="J141" s="478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2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3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4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2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3"/>
        <v/>
      </c>
      <c r="CB144" s="31"/>
      <c r="CC144" s="31"/>
      <c r="CD144" s="31"/>
      <c r="CE144" s="31"/>
      <c r="CF144" s="31"/>
      <c r="CG144" s="32">
        <f t="shared" si="24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104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1.75" customHeight="1" x14ac:dyDescent="0.2">
      <c r="A146" s="1015" t="s">
        <v>145</v>
      </c>
      <c r="B146" s="1010" t="s">
        <v>146</v>
      </c>
      <c r="C146" s="959" t="s">
        <v>147</v>
      </c>
      <c r="D146" s="1044"/>
      <c r="E146" s="1052" t="s">
        <v>148</v>
      </c>
      <c r="F146" s="1044"/>
      <c r="G146" s="1052" t="s">
        <v>149</v>
      </c>
      <c r="H146" s="1044"/>
      <c r="I146" s="959" t="s">
        <v>150</v>
      </c>
      <c r="J146" s="1044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" customHeight="1" x14ac:dyDescent="0.2">
      <c r="A147" s="912"/>
      <c r="B147" s="848"/>
      <c r="C147" s="15" t="s">
        <v>151</v>
      </c>
      <c r="D147" s="568" t="s">
        <v>152</v>
      </c>
      <c r="E147" s="15" t="s">
        <v>151</v>
      </c>
      <c r="F147" s="514" t="s">
        <v>152</v>
      </c>
      <c r="G147" s="15" t="s">
        <v>151</v>
      </c>
      <c r="H147" s="568" t="s">
        <v>152</v>
      </c>
      <c r="I147" s="15" t="s">
        <v>151</v>
      </c>
      <c r="J147" s="568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1010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1010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ht="15" customHeight="1" x14ac:dyDescent="0.2">
      <c r="A167" s="1019" t="s">
        <v>35</v>
      </c>
      <c r="B167" s="1011" t="s">
        <v>5</v>
      </c>
      <c r="C167" s="1040"/>
      <c r="D167" s="1002"/>
      <c r="E167" s="956" t="s">
        <v>81</v>
      </c>
      <c r="F167" s="1042"/>
      <c r="G167" s="1042"/>
      <c r="H167" s="1042"/>
      <c r="I167" s="1042"/>
      <c r="J167" s="1042"/>
      <c r="K167" s="1042"/>
      <c r="L167" s="1042"/>
      <c r="M167" s="1042"/>
      <c r="N167" s="1042"/>
      <c r="O167" s="1042"/>
      <c r="P167" s="1042"/>
      <c r="Q167" s="1042"/>
      <c r="R167" s="1042"/>
      <c r="S167" s="1042"/>
      <c r="T167" s="1042"/>
      <c r="U167" s="1042"/>
      <c r="V167" s="1042"/>
      <c r="W167" s="1042"/>
      <c r="X167" s="1042"/>
      <c r="Y167" s="1042"/>
      <c r="Z167" s="1042"/>
      <c r="AA167" s="1042"/>
      <c r="AB167" s="1042"/>
      <c r="AC167" s="1042"/>
      <c r="AD167" s="1042"/>
      <c r="AE167" s="1042"/>
      <c r="AF167" s="1042"/>
      <c r="AG167" s="1042"/>
      <c r="AH167" s="1042"/>
      <c r="AI167" s="1042"/>
      <c r="AJ167" s="1042"/>
      <c r="AK167" s="1042"/>
      <c r="AL167" s="1042"/>
      <c r="AM167" s="1042"/>
      <c r="AN167" s="1042"/>
      <c r="AO167" s="1042"/>
      <c r="AP167" s="998"/>
      <c r="AQ167" s="1054" t="s">
        <v>170</v>
      </c>
      <c r="AR167" s="1054"/>
      <c r="AS167" s="1055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15" customHeight="1" x14ac:dyDescent="0.2">
      <c r="A168" s="933"/>
      <c r="B168" s="913"/>
      <c r="C168" s="934"/>
      <c r="D168" s="935"/>
      <c r="E168" s="959" t="s">
        <v>10</v>
      </c>
      <c r="F168" s="1044"/>
      <c r="G168" s="959" t="s">
        <v>11</v>
      </c>
      <c r="H168" s="1044"/>
      <c r="I168" s="959" t="s">
        <v>12</v>
      </c>
      <c r="J168" s="1044"/>
      <c r="K168" s="959" t="s">
        <v>13</v>
      </c>
      <c r="L168" s="1044"/>
      <c r="M168" s="959" t="s">
        <v>14</v>
      </c>
      <c r="N168" s="1044"/>
      <c r="O168" s="959" t="s">
        <v>15</v>
      </c>
      <c r="P168" s="1044"/>
      <c r="Q168" s="959" t="s">
        <v>16</v>
      </c>
      <c r="R168" s="1044"/>
      <c r="S168" s="959" t="s">
        <v>17</v>
      </c>
      <c r="T168" s="1044"/>
      <c r="U168" s="959" t="s">
        <v>18</v>
      </c>
      <c r="V168" s="1044"/>
      <c r="W168" s="959" t="s">
        <v>19</v>
      </c>
      <c r="X168" s="1044"/>
      <c r="Y168" s="959" t="s">
        <v>20</v>
      </c>
      <c r="Z168" s="1044"/>
      <c r="AA168" s="959" t="s">
        <v>21</v>
      </c>
      <c r="AB168" s="1044"/>
      <c r="AC168" s="959" t="s">
        <v>22</v>
      </c>
      <c r="AD168" s="1044"/>
      <c r="AE168" s="959" t="s">
        <v>23</v>
      </c>
      <c r="AF168" s="1044"/>
      <c r="AG168" s="959" t="s">
        <v>24</v>
      </c>
      <c r="AH168" s="1044"/>
      <c r="AI168" s="959" t="s">
        <v>25</v>
      </c>
      <c r="AJ168" s="1044"/>
      <c r="AK168" s="959" t="s">
        <v>26</v>
      </c>
      <c r="AL168" s="1044"/>
      <c r="AM168" s="959" t="s">
        <v>27</v>
      </c>
      <c r="AN168" s="1044"/>
      <c r="AO168" s="956" t="s">
        <v>28</v>
      </c>
      <c r="AP168" s="998"/>
      <c r="AQ168" s="1013" t="s">
        <v>171</v>
      </c>
      <c r="AR168" s="956" t="s">
        <v>172</v>
      </c>
      <c r="AS168" s="1042"/>
      <c r="AT168" s="579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35.25" customHeight="1" x14ac:dyDescent="0.2">
      <c r="A169" s="923"/>
      <c r="B169" s="225" t="s">
        <v>32</v>
      </c>
      <c r="C169" s="226" t="s">
        <v>33</v>
      </c>
      <c r="D169" s="476" t="s">
        <v>34</v>
      </c>
      <c r="E169" s="305" t="s">
        <v>33</v>
      </c>
      <c r="F169" s="475" t="s">
        <v>34</v>
      </c>
      <c r="G169" s="305" t="s">
        <v>33</v>
      </c>
      <c r="H169" s="475" t="s">
        <v>34</v>
      </c>
      <c r="I169" s="305" t="s">
        <v>33</v>
      </c>
      <c r="J169" s="475" t="s">
        <v>34</v>
      </c>
      <c r="K169" s="305" t="s">
        <v>33</v>
      </c>
      <c r="L169" s="475" t="s">
        <v>34</v>
      </c>
      <c r="M169" s="305" t="s">
        <v>33</v>
      </c>
      <c r="N169" s="475" t="s">
        <v>34</v>
      </c>
      <c r="O169" s="305" t="s">
        <v>33</v>
      </c>
      <c r="P169" s="475" t="s">
        <v>34</v>
      </c>
      <c r="Q169" s="305" t="s">
        <v>33</v>
      </c>
      <c r="R169" s="475" t="s">
        <v>34</v>
      </c>
      <c r="S169" s="305" t="s">
        <v>33</v>
      </c>
      <c r="T169" s="475" t="s">
        <v>34</v>
      </c>
      <c r="U169" s="305" t="s">
        <v>33</v>
      </c>
      <c r="V169" s="475" t="s">
        <v>34</v>
      </c>
      <c r="W169" s="305" t="s">
        <v>33</v>
      </c>
      <c r="X169" s="475" t="s">
        <v>34</v>
      </c>
      <c r="Y169" s="305" t="s">
        <v>33</v>
      </c>
      <c r="Z169" s="475" t="s">
        <v>34</v>
      </c>
      <c r="AA169" s="305" t="s">
        <v>33</v>
      </c>
      <c r="AB169" s="475" t="s">
        <v>34</v>
      </c>
      <c r="AC169" s="305" t="s">
        <v>33</v>
      </c>
      <c r="AD169" s="475" t="s">
        <v>34</v>
      </c>
      <c r="AE169" s="305" t="s">
        <v>33</v>
      </c>
      <c r="AF169" s="475" t="s">
        <v>34</v>
      </c>
      <c r="AG169" s="305" t="s">
        <v>33</v>
      </c>
      <c r="AH169" s="475" t="s">
        <v>34</v>
      </c>
      <c r="AI169" s="305" t="s">
        <v>33</v>
      </c>
      <c r="AJ169" s="475" t="s">
        <v>34</v>
      </c>
      <c r="AK169" s="305" t="s">
        <v>33</v>
      </c>
      <c r="AL169" s="475" t="s">
        <v>34</v>
      </c>
      <c r="AM169" s="305" t="s">
        <v>33</v>
      </c>
      <c r="AN169" s="475" t="s">
        <v>34</v>
      </c>
      <c r="AO169" s="305" t="s">
        <v>33</v>
      </c>
      <c r="AP169" s="306" t="s">
        <v>34</v>
      </c>
      <c r="AQ169" s="939"/>
      <c r="AR169" s="478" t="s">
        <v>173</v>
      </c>
      <c r="AS169" s="474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x14ac:dyDescent="0.2">
      <c r="A170" s="307" t="s">
        <v>52</v>
      </c>
      <c r="B170" s="200">
        <f t="shared" ref="B170:B176" si="25">SUM(C170+D170)</f>
        <v>286</v>
      </c>
      <c r="C170" s="201">
        <f t="shared" ref="C170:C180" si="26">SUM(E170+G170+I170+K170+M170+O170+Q170+S170+U170+W170+Y170+AA170+AC170+AE170+AG170+AI170+AK170+AM170+AO170)</f>
        <v>143</v>
      </c>
      <c r="D170" s="308">
        <f t="shared" ref="D170:D187" si="27">SUM(F170+H170+J170+L170+N170+P170+R170+T170+V170+X170+Z170+AB170+AD170+AF170+AH170+AJ170+AL170+AN170+AP170)</f>
        <v>143</v>
      </c>
      <c r="E170" s="23">
        <v>2</v>
      </c>
      <c r="F170" s="24">
        <v>2</v>
      </c>
      <c r="G170" s="23">
        <v>0</v>
      </c>
      <c r="H170" s="25">
        <v>0</v>
      </c>
      <c r="I170" s="23">
        <v>2</v>
      </c>
      <c r="J170" s="25">
        <v>2</v>
      </c>
      <c r="K170" s="23">
        <v>3</v>
      </c>
      <c r="L170" s="25">
        <v>3</v>
      </c>
      <c r="M170" s="23">
        <v>8</v>
      </c>
      <c r="N170" s="25">
        <v>11</v>
      </c>
      <c r="O170" s="23">
        <v>4</v>
      </c>
      <c r="P170" s="25">
        <v>4</v>
      </c>
      <c r="Q170" s="23">
        <v>5</v>
      </c>
      <c r="R170" s="25">
        <v>0</v>
      </c>
      <c r="S170" s="23">
        <v>2</v>
      </c>
      <c r="T170" s="25">
        <v>1</v>
      </c>
      <c r="U170" s="23">
        <v>2</v>
      </c>
      <c r="V170" s="25">
        <v>4</v>
      </c>
      <c r="W170" s="23">
        <v>4</v>
      </c>
      <c r="X170" s="25">
        <v>5</v>
      </c>
      <c r="Y170" s="23">
        <v>3</v>
      </c>
      <c r="Z170" s="25">
        <v>10</v>
      </c>
      <c r="AA170" s="23">
        <v>5</v>
      </c>
      <c r="AB170" s="25">
        <v>8</v>
      </c>
      <c r="AC170" s="23">
        <v>8</v>
      </c>
      <c r="AD170" s="25">
        <v>8</v>
      </c>
      <c r="AE170" s="23">
        <v>17</v>
      </c>
      <c r="AF170" s="25">
        <v>19</v>
      </c>
      <c r="AG170" s="23">
        <v>17</v>
      </c>
      <c r="AH170" s="25">
        <v>17</v>
      </c>
      <c r="AI170" s="23">
        <v>13</v>
      </c>
      <c r="AJ170" s="25">
        <v>11</v>
      </c>
      <c r="AK170" s="23">
        <v>5</v>
      </c>
      <c r="AL170" s="25">
        <v>9</v>
      </c>
      <c r="AM170" s="23">
        <v>12</v>
      </c>
      <c r="AN170" s="25">
        <v>8</v>
      </c>
      <c r="AO170" s="26">
        <v>31</v>
      </c>
      <c r="AP170" s="27">
        <v>21</v>
      </c>
      <c r="AQ170" s="309">
        <v>216</v>
      </c>
      <c r="AR170" s="310">
        <v>13</v>
      </c>
      <c r="AS170" s="24">
        <v>57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x14ac:dyDescent="0.2">
      <c r="A171" s="312" t="s">
        <v>36</v>
      </c>
      <c r="B171" s="313">
        <f t="shared" si="25"/>
        <v>0</v>
      </c>
      <c r="C171" s="314">
        <f t="shared" si="26"/>
        <v>0</v>
      </c>
      <c r="D171" s="315">
        <f>SUM(F171+H171+J171+L171+N171+P171+R171+T171+V171+X171+Z171+AB171+AD171+AF171+AH171+AJ171+AL171+AN171+AP171)</f>
        <v>0</v>
      </c>
      <c r="E171" s="84">
        <v>0</v>
      </c>
      <c r="F171" s="316">
        <v>0</v>
      </c>
      <c r="G171" s="84">
        <v>0</v>
      </c>
      <c r="H171" s="85">
        <v>0</v>
      </c>
      <c r="I171" s="84">
        <v>0</v>
      </c>
      <c r="J171" s="85">
        <v>0</v>
      </c>
      <c r="K171" s="84">
        <v>0</v>
      </c>
      <c r="L171" s="85">
        <v>0</v>
      </c>
      <c r="M171" s="84">
        <v>0</v>
      </c>
      <c r="N171" s="85">
        <v>0</v>
      </c>
      <c r="O171" s="84">
        <v>0</v>
      </c>
      <c r="P171" s="85">
        <v>0</v>
      </c>
      <c r="Q171" s="84">
        <v>0</v>
      </c>
      <c r="R171" s="85">
        <v>0</v>
      </c>
      <c r="S171" s="84">
        <v>0</v>
      </c>
      <c r="T171" s="85">
        <v>0</v>
      </c>
      <c r="U171" s="84">
        <v>0</v>
      </c>
      <c r="V171" s="85">
        <v>0</v>
      </c>
      <c r="W171" s="84">
        <v>0</v>
      </c>
      <c r="X171" s="85">
        <v>0</v>
      </c>
      <c r="Y171" s="84">
        <v>0</v>
      </c>
      <c r="Z171" s="85">
        <v>0</v>
      </c>
      <c r="AA171" s="84">
        <v>0</v>
      </c>
      <c r="AB171" s="85">
        <v>0</v>
      </c>
      <c r="AC171" s="84">
        <v>0</v>
      </c>
      <c r="AD171" s="85">
        <v>0</v>
      </c>
      <c r="AE171" s="84">
        <v>0</v>
      </c>
      <c r="AF171" s="85">
        <v>0</v>
      </c>
      <c r="AG171" s="84">
        <v>0</v>
      </c>
      <c r="AH171" s="85">
        <v>0</v>
      </c>
      <c r="AI171" s="84">
        <v>0</v>
      </c>
      <c r="AJ171" s="85">
        <v>0</v>
      </c>
      <c r="AK171" s="84">
        <v>0</v>
      </c>
      <c r="AL171" s="85">
        <v>0</v>
      </c>
      <c r="AM171" s="84">
        <v>0</v>
      </c>
      <c r="AN171" s="85">
        <v>0</v>
      </c>
      <c r="AO171" s="86">
        <v>0</v>
      </c>
      <c r="AP171" s="87">
        <v>0</v>
      </c>
      <c r="AQ171" s="317">
        <v>0</v>
      </c>
      <c r="AR171" s="318">
        <v>0</v>
      </c>
      <c r="AS171" s="316">
        <v>0</v>
      </c>
      <c r="AT171" s="311" t="str">
        <f t="shared" ref="AT171:AT194" si="28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29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0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27" customHeight="1" x14ac:dyDescent="0.2">
      <c r="A172" s="319" t="s">
        <v>175</v>
      </c>
      <c r="B172" s="320">
        <f t="shared" si="25"/>
        <v>1</v>
      </c>
      <c r="C172" s="321">
        <f t="shared" si="26"/>
        <v>1</v>
      </c>
      <c r="D172" s="322">
        <f t="shared" si="27"/>
        <v>0</v>
      </c>
      <c r="E172" s="37">
        <v>0</v>
      </c>
      <c r="F172" s="38">
        <v>0</v>
      </c>
      <c r="G172" s="37">
        <v>0</v>
      </c>
      <c r="H172" s="39">
        <v>0</v>
      </c>
      <c r="I172" s="37">
        <v>0</v>
      </c>
      <c r="J172" s="39">
        <v>0</v>
      </c>
      <c r="K172" s="37">
        <v>0</v>
      </c>
      <c r="L172" s="39">
        <v>0</v>
      </c>
      <c r="M172" s="37">
        <v>0</v>
      </c>
      <c r="N172" s="39">
        <v>0</v>
      </c>
      <c r="O172" s="37">
        <v>0</v>
      </c>
      <c r="P172" s="39">
        <v>0</v>
      </c>
      <c r="Q172" s="37">
        <v>0</v>
      </c>
      <c r="R172" s="39">
        <v>0</v>
      </c>
      <c r="S172" s="37">
        <v>0</v>
      </c>
      <c r="T172" s="39">
        <v>0</v>
      </c>
      <c r="U172" s="37">
        <v>0</v>
      </c>
      <c r="V172" s="39">
        <v>0</v>
      </c>
      <c r="W172" s="37">
        <v>0</v>
      </c>
      <c r="X172" s="39">
        <v>0</v>
      </c>
      <c r="Y172" s="37">
        <v>0</v>
      </c>
      <c r="Z172" s="39">
        <v>0</v>
      </c>
      <c r="AA172" s="37">
        <v>0</v>
      </c>
      <c r="AB172" s="39">
        <v>0</v>
      </c>
      <c r="AC172" s="37">
        <v>0</v>
      </c>
      <c r="AD172" s="39">
        <v>0</v>
      </c>
      <c r="AE172" s="37">
        <v>1</v>
      </c>
      <c r="AF172" s="39">
        <v>0</v>
      </c>
      <c r="AG172" s="37">
        <v>0</v>
      </c>
      <c r="AH172" s="39">
        <v>0</v>
      </c>
      <c r="AI172" s="37">
        <v>0</v>
      </c>
      <c r="AJ172" s="39">
        <v>0</v>
      </c>
      <c r="AK172" s="37">
        <v>0</v>
      </c>
      <c r="AL172" s="39">
        <v>0</v>
      </c>
      <c r="AM172" s="37">
        <v>0</v>
      </c>
      <c r="AN172" s="39">
        <v>0</v>
      </c>
      <c r="AO172" s="40">
        <v>0</v>
      </c>
      <c r="AP172" s="41">
        <v>0</v>
      </c>
      <c r="AQ172" s="174">
        <v>0</v>
      </c>
      <c r="AR172" s="216">
        <v>0</v>
      </c>
      <c r="AS172" s="38">
        <v>1</v>
      </c>
      <c r="AT172" s="311" t="str">
        <f t="shared" si="28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29"/>
        <v/>
      </c>
      <c r="CB172" s="31"/>
      <c r="CC172" s="31"/>
      <c r="CD172" s="31"/>
      <c r="CE172" s="31"/>
      <c r="CF172" s="31"/>
      <c r="CG172" s="32">
        <f t="shared" si="3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3.5" customHeight="1" x14ac:dyDescent="0.2">
      <c r="A173" s="323" t="s">
        <v>176</v>
      </c>
      <c r="B173" s="324">
        <f t="shared" si="25"/>
        <v>0</v>
      </c>
      <c r="C173" s="325">
        <f t="shared" si="26"/>
        <v>0</v>
      </c>
      <c r="D173" s="326">
        <f t="shared" si="27"/>
        <v>0</v>
      </c>
      <c r="E173" s="51">
        <v>0</v>
      </c>
      <c r="F173" s="57">
        <v>0</v>
      </c>
      <c r="G173" s="51">
        <v>0</v>
      </c>
      <c r="H173" s="57">
        <v>0</v>
      </c>
      <c r="I173" s="51">
        <v>0</v>
      </c>
      <c r="J173" s="57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7">
        <v>0</v>
      </c>
      <c r="AC173" s="51">
        <v>0</v>
      </c>
      <c r="AD173" s="57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51">
        <v>0</v>
      </c>
      <c r="AL173" s="52">
        <v>0</v>
      </c>
      <c r="AM173" s="51">
        <v>0</v>
      </c>
      <c r="AN173" s="52">
        <v>0</v>
      </c>
      <c r="AO173" s="53">
        <v>0</v>
      </c>
      <c r="AP173" s="54">
        <v>0</v>
      </c>
      <c r="AQ173" s="185">
        <v>0</v>
      </c>
      <c r="AR173" s="100">
        <v>0</v>
      </c>
      <c r="AS173" s="57">
        <v>0</v>
      </c>
      <c r="AT173" s="311" t="str">
        <f t="shared" si="28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29"/>
        <v/>
      </c>
      <c r="CB173" s="31"/>
      <c r="CC173" s="31"/>
      <c r="CD173" s="31"/>
      <c r="CE173" s="31"/>
      <c r="CF173" s="31"/>
      <c r="CG173" s="32">
        <f t="shared" si="3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323" t="s">
        <v>177</v>
      </c>
      <c r="B174" s="324">
        <f t="shared" si="25"/>
        <v>45</v>
      </c>
      <c r="C174" s="325">
        <f t="shared" si="26"/>
        <v>28</v>
      </c>
      <c r="D174" s="326">
        <f t="shared" si="27"/>
        <v>17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1</v>
      </c>
      <c r="X174" s="52">
        <v>0</v>
      </c>
      <c r="Y174" s="51">
        <v>2</v>
      </c>
      <c r="Z174" s="52">
        <v>0</v>
      </c>
      <c r="AA174" s="51">
        <v>0</v>
      </c>
      <c r="AB174" s="57">
        <v>2</v>
      </c>
      <c r="AC174" s="51">
        <v>2</v>
      </c>
      <c r="AD174" s="57">
        <v>0</v>
      </c>
      <c r="AE174" s="51">
        <v>5</v>
      </c>
      <c r="AF174" s="52">
        <v>2</v>
      </c>
      <c r="AG174" s="51">
        <v>1</v>
      </c>
      <c r="AH174" s="52">
        <v>4</v>
      </c>
      <c r="AI174" s="51">
        <v>0</v>
      </c>
      <c r="AJ174" s="52">
        <v>3</v>
      </c>
      <c r="AK174" s="51">
        <v>1</v>
      </c>
      <c r="AL174" s="52">
        <v>2</v>
      </c>
      <c r="AM174" s="51">
        <v>3</v>
      </c>
      <c r="AN174" s="52">
        <v>2</v>
      </c>
      <c r="AO174" s="53">
        <v>13</v>
      </c>
      <c r="AP174" s="54">
        <v>2</v>
      </c>
      <c r="AQ174" s="185">
        <v>19</v>
      </c>
      <c r="AR174" s="100">
        <v>0</v>
      </c>
      <c r="AS174" s="57">
        <v>26</v>
      </c>
      <c r="AT174" s="311" t="str">
        <f t="shared" si="28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29"/>
        <v/>
      </c>
      <c r="CB174" s="31"/>
      <c r="CC174" s="31"/>
      <c r="CD174" s="31"/>
      <c r="CE174" s="31"/>
      <c r="CF174" s="31"/>
      <c r="CG174" s="32">
        <f t="shared" si="3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323" t="s">
        <v>178</v>
      </c>
      <c r="B175" s="324">
        <f t="shared" si="25"/>
        <v>0</v>
      </c>
      <c r="C175" s="325">
        <f t="shared" si="26"/>
        <v>0</v>
      </c>
      <c r="D175" s="326">
        <f t="shared" si="27"/>
        <v>0</v>
      </c>
      <c r="E175" s="51">
        <v>0</v>
      </c>
      <c r="F175" s="57">
        <v>0</v>
      </c>
      <c r="G175" s="51">
        <v>0</v>
      </c>
      <c r="H175" s="57">
        <v>0</v>
      </c>
      <c r="I175" s="51">
        <v>0</v>
      </c>
      <c r="J175" s="57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  <c r="Y175" s="51">
        <v>0</v>
      </c>
      <c r="Z175" s="52">
        <v>0</v>
      </c>
      <c r="AA175" s="51">
        <v>0</v>
      </c>
      <c r="AB175" s="57">
        <v>0</v>
      </c>
      <c r="AC175" s="51">
        <v>0</v>
      </c>
      <c r="AD175" s="57">
        <v>0</v>
      </c>
      <c r="AE175" s="51">
        <v>0</v>
      </c>
      <c r="AF175" s="52">
        <v>0</v>
      </c>
      <c r="AG175" s="51">
        <v>0</v>
      </c>
      <c r="AH175" s="52">
        <v>0</v>
      </c>
      <c r="AI175" s="51">
        <v>0</v>
      </c>
      <c r="AJ175" s="52">
        <v>0</v>
      </c>
      <c r="AK175" s="51">
        <v>0</v>
      </c>
      <c r="AL175" s="52">
        <v>0</v>
      </c>
      <c r="AM175" s="51">
        <v>0</v>
      </c>
      <c r="AN175" s="52">
        <v>0</v>
      </c>
      <c r="AO175" s="53">
        <v>0</v>
      </c>
      <c r="AP175" s="54">
        <v>0</v>
      </c>
      <c r="AQ175" s="185">
        <v>0</v>
      </c>
      <c r="AR175" s="100">
        <v>0</v>
      </c>
      <c r="AS175" s="57">
        <v>0</v>
      </c>
      <c r="AT175" s="311" t="str">
        <f t="shared" si="28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29"/>
        <v/>
      </c>
      <c r="CB175" s="31"/>
      <c r="CC175" s="31"/>
      <c r="CD175" s="31"/>
      <c r="CE175" s="31"/>
      <c r="CF175" s="31"/>
      <c r="CG175" s="32">
        <f t="shared" si="3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323" t="s">
        <v>179</v>
      </c>
      <c r="B176" s="324">
        <f t="shared" si="25"/>
        <v>0</v>
      </c>
      <c r="C176" s="325">
        <f t="shared" si="26"/>
        <v>0</v>
      </c>
      <c r="D176" s="326">
        <f>SUM(F176+H176+J176+L176+N176+P176+R176+T176+V176+X176+Z176+AB176+AD176+AF176+AH176+AJ176+AL176+AN176+AP176)</f>
        <v>0</v>
      </c>
      <c r="E176" s="51">
        <v>0</v>
      </c>
      <c r="F176" s="57">
        <v>0</v>
      </c>
      <c r="G176" s="51">
        <v>0</v>
      </c>
      <c r="H176" s="57">
        <v>0</v>
      </c>
      <c r="I176" s="51">
        <v>0</v>
      </c>
      <c r="J176" s="57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  <c r="Y176" s="51">
        <v>0</v>
      </c>
      <c r="Z176" s="52">
        <v>0</v>
      </c>
      <c r="AA176" s="51">
        <v>0</v>
      </c>
      <c r="AB176" s="57">
        <v>0</v>
      </c>
      <c r="AC176" s="51">
        <v>0</v>
      </c>
      <c r="AD176" s="57">
        <v>0</v>
      </c>
      <c r="AE176" s="51">
        <v>0</v>
      </c>
      <c r="AF176" s="52">
        <v>0</v>
      </c>
      <c r="AG176" s="51">
        <v>0</v>
      </c>
      <c r="AH176" s="52">
        <v>0</v>
      </c>
      <c r="AI176" s="51">
        <v>0</v>
      </c>
      <c r="AJ176" s="52">
        <v>0</v>
      </c>
      <c r="AK176" s="51">
        <v>0</v>
      </c>
      <c r="AL176" s="52">
        <v>0</v>
      </c>
      <c r="AM176" s="51">
        <v>0</v>
      </c>
      <c r="AN176" s="52">
        <v>0</v>
      </c>
      <c r="AO176" s="53">
        <v>0</v>
      </c>
      <c r="AP176" s="54">
        <v>0</v>
      </c>
      <c r="AQ176" s="185">
        <v>0</v>
      </c>
      <c r="AR176" s="100">
        <v>0</v>
      </c>
      <c r="AS176" s="57">
        <v>0</v>
      </c>
      <c r="AT176" s="311" t="str">
        <f t="shared" si="28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29"/>
        <v/>
      </c>
      <c r="CB176" s="31"/>
      <c r="CC176" s="31"/>
      <c r="CD176" s="31"/>
      <c r="CE176" s="31"/>
      <c r="CF176" s="31"/>
      <c r="CG176" s="32">
        <f t="shared" si="3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323" t="s">
        <v>180</v>
      </c>
      <c r="B177" s="324">
        <f t="shared" ref="B177:B187" si="31">SUM(C177+D177)</f>
        <v>0</v>
      </c>
      <c r="C177" s="325">
        <f t="shared" si="26"/>
        <v>0</v>
      </c>
      <c r="D177" s="326">
        <f>SUM(F177+H177+J177+L177+N177+P177+R177+T177+V177+X177+Z177+AB177+AD177+AF177+AH177+AJ177+AL177+AN177+AP177)</f>
        <v>0</v>
      </c>
      <c r="E177" s="51">
        <v>0</v>
      </c>
      <c r="F177" s="57">
        <v>0</v>
      </c>
      <c r="G177" s="51">
        <v>0</v>
      </c>
      <c r="H177" s="57">
        <v>0</v>
      </c>
      <c r="I177" s="51">
        <v>0</v>
      </c>
      <c r="J177" s="57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  <c r="Y177" s="51">
        <v>0</v>
      </c>
      <c r="Z177" s="52">
        <v>0</v>
      </c>
      <c r="AA177" s="51">
        <v>0</v>
      </c>
      <c r="AB177" s="57">
        <v>0</v>
      </c>
      <c r="AC177" s="51">
        <v>0</v>
      </c>
      <c r="AD177" s="57">
        <v>0</v>
      </c>
      <c r="AE177" s="51">
        <v>0</v>
      </c>
      <c r="AF177" s="52">
        <v>0</v>
      </c>
      <c r="AG177" s="51">
        <v>0</v>
      </c>
      <c r="AH177" s="52">
        <v>0</v>
      </c>
      <c r="AI177" s="51">
        <v>0</v>
      </c>
      <c r="AJ177" s="52">
        <v>0</v>
      </c>
      <c r="AK177" s="51">
        <v>0</v>
      </c>
      <c r="AL177" s="52">
        <v>0</v>
      </c>
      <c r="AM177" s="51">
        <v>0</v>
      </c>
      <c r="AN177" s="52">
        <v>0</v>
      </c>
      <c r="AO177" s="53">
        <v>0</v>
      </c>
      <c r="AP177" s="54">
        <v>0</v>
      </c>
      <c r="AQ177" s="185">
        <v>0</v>
      </c>
      <c r="AR177" s="100">
        <v>0</v>
      </c>
      <c r="AS177" s="57">
        <v>0</v>
      </c>
      <c r="AT177" s="311" t="str">
        <f t="shared" si="28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29"/>
        <v/>
      </c>
      <c r="CB177" s="31"/>
      <c r="CC177" s="31"/>
      <c r="CD177" s="31"/>
      <c r="CE177" s="31"/>
      <c r="CF177" s="31"/>
      <c r="CG177" s="32">
        <f t="shared" si="3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5.6" customHeight="1" x14ac:dyDescent="0.2">
      <c r="A178" s="323" t="s">
        <v>59</v>
      </c>
      <c r="B178" s="324">
        <f t="shared" si="31"/>
        <v>0</v>
      </c>
      <c r="C178" s="325">
        <f t="shared" si="26"/>
        <v>0</v>
      </c>
      <c r="D178" s="326">
        <f t="shared" si="27"/>
        <v>0</v>
      </c>
      <c r="E178" s="51">
        <v>0</v>
      </c>
      <c r="F178" s="57">
        <v>0</v>
      </c>
      <c r="G178" s="51">
        <v>0</v>
      </c>
      <c r="H178" s="57">
        <v>0</v>
      </c>
      <c r="I178" s="51">
        <v>0</v>
      </c>
      <c r="J178" s="57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7">
        <v>0</v>
      </c>
      <c r="AC178" s="51">
        <v>0</v>
      </c>
      <c r="AD178" s="57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51">
        <v>0</v>
      </c>
      <c r="AL178" s="52">
        <v>0</v>
      </c>
      <c r="AM178" s="51">
        <v>0</v>
      </c>
      <c r="AN178" s="52">
        <v>0</v>
      </c>
      <c r="AO178" s="53">
        <v>0</v>
      </c>
      <c r="AP178" s="54">
        <v>0</v>
      </c>
      <c r="AQ178" s="185">
        <v>0</v>
      </c>
      <c r="AR178" s="100">
        <v>0</v>
      </c>
      <c r="AS178" s="57">
        <v>0</v>
      </c>
      <c r="AT178" s="311" t="str">
        <f t="shared" si="28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29"/>
        <v/>
      </c>
      <c r="CB178" s="31"/>
      <c r="CC178" s="31"/>
      <c r="CD178" s="31"/>
      <c r="CE178" s="31"/>
      <c r="CF178" s="31"/>
      <c r="CG178" s="32">
        <f t="shared" si="3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.6" customHeight="1" x14ac:dyDescent="0.2">
      <c r="A179" s="323" t="s">
        <v>181</v>
      </c>
      <c r="B179" s="324">
        <f t="shared" si="31"/>
        <v>0</v>
      </c>
      <c r="C179" s="325">
        <f t="shared" si="26"/>
        <v>0</v>
      </c>
      <c r="D179" s="326">
        <f t="shared" si="27"/>
        <v>0</v>
      </c>
      <c r="E179" s="51">
        <v>0</v>
      </c>
      <c r="F179" s="57">
        <v>0</v>
      </c>
      <c r="G179" s="51">
        <v>0</v>
      </c>
      <c r="H179" s="57">
        <v>0</v>
      </c>
      <c r="I179" s="51">
        <v>0</v>
      </c>
      <c r="J179" s="57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7">
        <v>0</v>
      </c>
      <c r="AC179" s="51">
        <v>0</v>
      </c>
      <c r="AD179" s="57">
        <v>0</v>
      </c>
      <c r="AE179" s="51">
        <v>0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51">
        <v>0</v>
      </c>
      <c r="AL179" s="52">
        <v>0</v>
      </c>
      <c r="AM179" s="51">
        <v>0</v>
      </c>
      <c r="AN179" s="52">
        <v>0</v>
      </c>
      <c r="AO179" s="53">
        <v>0</v>
      </c>
      <c r="AP179" s="54">
        <v>0</v>
      </c>
      <c r="AQ179" s="185">
        <v>0</v>
      </c>
      <c r="AR179" s="100">
        <v>0</v>
      </c>
      <c r="AS179" s="57">
        <v>0</v>
      </c>
      <c r="AT179" s="311" t="str">
        <f t="shared" si="28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29"/>
        <v/>
      </c>
      <c r="CB179" s="31"/>
      <c r="CC179" s="31"/>
      <c r="CD179" s="31"/>
      <c r="CE179" s="31"/>
      <c r="CF179" s="31"/>
      <c r="CG179" s="32">
        <f t="shared" si="3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.6" customHeight="1" x14ac:dyDescent="0.2">
      <c r="A180" s="323" t="s">
        <v>182</v>
      </c>
      <c r="B180" s="324">
        <f t="shared" si="31"/>
        <v>0</v>
      </c>
      <c r="C180" s="325">
        <f t="shared" si="26"/>
        <v>0</v>
      </c>
      <c r="D180" s="326">
        <f t="shared" si="27"/>
        <v>0</v>
      </c>
      <c r="E180" s="51">
        <v>0</v>
      </c>
      <c r="F180" s="57">
        <v>0</v>
      </c>
      <c r="G180" s="51">
        <v>0</v>
      </c>
      <c r="H180" s="57">
        <v>0</v>
      </c>
      <c r="I180" s="51">
        <v>0</v>
      </c>
      <c r="J180" s="57">
        <v>0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7">
        <v>0</v>
      </c>
      <c r="AC180" s="51">
        <v>0</v>
      </c>
      <c r="AD180" s="57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51">
        <v>0</v>
      </c>
      <c r="AL180" s="52">
        <v>0</v>
      </c>
      <c r="AM180" s="51">
        <v>0</v>
      </c>
      <c r="AN180" s="52">
        <v>0</v>
      </c>
      <c r="AO180" s="53">
        <v>0</v>
      </c>
      <c r="AP180" s="54">
        <v>0</v>
      </c>
      <c r="AQ180" s="185">
        <v>0</v>
      </c>
      <c r="AR180" s="100">
        <v>0</v>
      </c>
      <c r="AS180" s="57">
        <v>0</v>
      </c>
      <c r="AT180" s="311" t="str">
        <f t="shared" si="28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29"/>
        <v/>
      </c>
      <c r="CB180" s="31"/>
      <c r="CC180" s="31"/>
      <c r="CD180" s="31"/>
      <c r="CE180" s="31"/>
      <c r="CF180" s="31"/>
      <c r="CG180" s="32">
        <f t="shared" si="3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8" customHeight="1" x14ac:dyDescent="0.2">
      <c r="A181" s="323" t="s">
        <v>183</v>
      </c>
      <c r="B181" s="324">
        <f t="shared" si="31"/>
        <v>127</v>
      </c>
      <c r="C181" s="325">
        <f t="shared" ref="C181:D200" si="32">SUM(E181+G181+I181+K181+M181+O181+Q181+S181+U181+W181+Y181+AA181+AC181+AE181+AG181+AI181+AK181+AM181+AO181)</f>
        <v>54</v>
      </c>
      <c r="D181" s="326">
        <f t="shared" si="27"/>
        <v>73</v>
      </c>
      <c r="E181" s="51">
        <v>0</v>
      </c>
      <c r="F181" s="57">
        <v>0</v>
      </c>
      <c r="G181" s="51">
        <v>0</v>
      </c>
      <c r="H181" s="57">
        <v>0</v>
      </c>
      <c r="I181" s="51">
        <v>0</v>
      </c>
      <c r="J181" s="57">
        <v>0</v>
      </c>
      <c r="K181" s="51">
        <v>1</v>
      </c>
      <c r="L181" s="52">
        <v>2</v>
      </c>
      <c r="M181" s="51">
        <v>8</v>
      </c>
      <c r="N181" s="52">
        <v>11</v>
      </c>
      <c r="O181" s="51">
        <v>2</v>
      </c>
      <c r="P181" s="52">
        <v>3</v>
      </c>
      <c r="Q181" s="51">
        <v>4</v>
      </c>
      <c r="R181" s="52">
        <v>0</v>
      </c>
      <c r="S181" s="51">
        <v>2</v>
      </c>
      <c r="T181" s="52">
        <v>0</v>
      </c>
      <c r="U181" s="51">
        <v>2</v>
      </c>
      <c r="V181" s="52">
        <v>4</v>
      </c>
      <c r="W181" s="51">
        <v>3</v>
      </c>
      <c r="X181" s="52">
        <v>3</v>
      </c>
      <c r="Y181" s="51">
        <v>1</v>
      </c>
      <c r="Z181" s="52">
        <v>7</v>
      </c>
      <c r="AA181" s="51">
        <v>2</v>
      </c>
      <c r="AB181" s="57">
        <v>4</v>
      </c>
      <c r="AC181" s="51">
        <v>1</v>
      </c>
      <c r="AD181" s="57">
        <v>4</v>
      </c>
      <c r="AE181" s="51">
        <v>6</v>
      </c>
      <c r="AF181" s="52">
        <v>12</v>
      </c>
      <c r="AG181" s="51">
        <v>10</v>
      </c>
      <c r="AH181" s="52">
        <v>5</v>
      </c>
      <c r="AI181" s="51">
        <v>5</v>
      </c>
      <c r="AJ181" s="52">
        <v>6</v>
      </c>
      <c r="AK181" s="51">
        <v>2</v>
      </c>
      <c r="AL181" s="52">
        <v>4</v>
      </c>
      <c r="AM181" s="51">
        <v>1</v>
      </c>
      <c r="AN181" s="52">
        <v>3</v>
      </c>
      <c r="AO181" s="53">
        <v>4</v>
      </c>
      <c r="AP181" s="54">
        <v>5</v>
      </c>
      <c r="AQ181" s="185">
        <v>127</v>
      </c>
      <c r="AR181" s="100">
        <v>0</v>
      </c>
      <c r="AS181" s="57">
        <v>0</v>
      </c>
      <c r="AT181" s="311" t="str">
        <f t="shared" si="28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29"/>
        <v/>
      </c>
      <c r="CB181" s="31"/>
      <c r="CC181" s="31"/>
      <c r="CD181" s="31"/>
      <c r="CE181" s="31"/>
      <c r="CF181" s="31"/>
      <c r="CG181" s="32">
        <f t="shared" si="3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323" t="s">
        <v>184</v>
      </c>
      <c r="B182" s="324">
        <f t="shared" si="31"/>
        <v>4</v>
      </c>
      <c r="C182" s="325">
        <f t="shared" si="32"/>
        <v>2</v>
      </c>
      <c r="D182" s="326">
        <f t="shared" si="27"/>
        <v>2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0</v>
      </c>
      <c r="AB182" s="57">
        <v>0</v>
      </c>
      <c r="AC182" s="51">
        <v>1</v>
      </c>
      <c r="AD182" s="57">
        <v>0</v>
      </c>
      <c r="AE182" s="51">
        <v>0</v>
      </c>
      <c r="AF182" s="52">
        <v>0</v>
      </c>
      <c r="AG182" s="51">
        <v>1</v>
      </c>
      <c r="AH182" s="52">
        <v>2</v>
      </c>
      <c r="AI182" s="51">
        <v>0</v>
      </c>
      <c r="AJ182" s="52">
        <v>0</v>
      </c>
      <c r="AK182" s="51">
        <v>0</v>
      </c>
      <c r="AL182" s="52">
        <v>0</v>
      </c>
      <c r="AM182" s="51">
        <v>0</v>
      </c>
      <c r="AN182" s="52">
        <v>0</v>
      </c>
      <c r="AO182" s="53">
        <v>0</v>
      </c>
      <c r="AP182" s="54">
        <v>0</v>
      </c>
      <c r="AQ182" s="185">
        <v>4</v>
      </c>
      <c r="AR182" s="100">
        <v>0</v>
      </c>
      <c r="AS182" s="57">
        <v>0</v>
      </c>
      <c r="AT182" s="311" t="str">
        <f t="shared" si="28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29"/>
        <v/>
      </c>
      <c r="CB182" s="31"/>
      <c r="CC182" s="31"/>
      <c r="CD182" s="31"/>
      <c r="CE182" s="31"/>
      <c r="CF182" s="31"/>
      <c r="CG182" s="32">
        <f t="shared" si="3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323" t="s">
        <v>185</v>
      </c>
      <c r="B183" s="324">
        <f t="shared" si="31"/>
        <v>0</v>
      </c>
      <c r="C183" s="325">
        <f t="shared" si="32"/>
        <v>0</v>
      </c>
      <c r="D183" s="326">
        <f t="shared" si="27"/>
        <v>0</v>
      </c>
      <c r="E183" s="51">
        <v>0</v>
      </c>
      <c r="F183" s="57">
        <v>0</v>
      </c>
      <c r="G183" s="51">
        <v>0</v>
      </c>
      <c r="H183" s="57">
        <v>0</v>
      </c>
      <c r="I183" s="51">
        <v>0</v>
      </c>
      <c r="J183" s="57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  <c r="Y183" s="51">
        <v>0</v>
      </c>
      <c r="Z183" s="52">
        <v>0</v>
      </c>
      <c r="AA183" s="51">
        <v>0</v>
      </c>
      <c r="AB183" s="57">
        <v>0</v>
      </c>
      <c r="AC183" s="51">
        <v>0</v>
      </c>
      <c r="AD183" s="57">
        <v>0</v>
      </c>
      <c r="AE183" s="51">
        <v>0</v>
      </c>
      <c r="AF183" s="52">
        <v>0</v>
      </c>
      <c r="AG183" s="51">
        <v>0</v>
      </c>
      <c r="AH183" s="52">
        <v>0</v>
      </c>
      <c r="AI183" s="51">
        <v>0</v>
      </c>
      <c r="AJ183" s="52">
        <v>0</v>
      </c>
      <c r="AK183" s="51">
        <v>0</v>
      </c>
      <c r="AL183" s="52">
        <v>0</v>
      </c>
      <c r="AM183" s="51">
        <v>0</v>
      </c>
      <c r="AN183" s="52">
        <v>0</v>
      </c>
      <c r="AO183" s="53">
        <v>0</v>
      </c>
      <c r="AP183" s="54">
        <v>0</v>
      </c>
      <c r="AQ183" s="185">
        <v>0</v>
      </c>
      <c r="AR183" s="100">
        <v>0</v>
      </c>
      <c r="AS183" s="57">
        <v>0</v>
      </c>
      <c r="AT183" s="311" t="str">
        <f t="shared" si="28"/>
        <v/>
      </c>
      <c r="CA183" s="31" t="str">
        <f t="shared" si="29"/>
        <v/>
      </c>
      <c r="CB183" s="31"/>
      <c r="CC183" s="31"/>
      <c r="CD183" s="31"/>
      <c r="CE183" s="31"/>
      <c r="CF183" s="31"/>
      <c r="CG183" s="32">
        <f t="shared" si="3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323" t="s">
        <v>186</v>
      </c>
      <c r="B184" s="324">
        <f t="shared" si="31"/>
        <v>0</v>
      </c>
      <c r="C184" s="325">
        <f t="shared" si="32"/>
        <v>0</v>
      </c>
      <c r="D184" s="326">
        <f t="shared" si="27"/>
        <v>0</v>
      </c>
      <c r="E184" s="51">
        <v>0</v>
      </c>
      <c r="F184" s="57">
        <v>0</v>
      </c>
      <c r="G184" s="51">
        <v>0</v>
      </c>
      <c r="H184" s="57">
        <v>0</v>
      </c>
      <c r="I184" s="51">
        <v>0</v>
      </c>
      <c r="J184" s="57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  <c r="Y184" s="51">
        <v>0</v>
      </c>
      <c r="Z184" s="52">
        <v>0</v>
      </c>
      <c r="AA184" s="51">
        <v>0</v>
      </c>
      <c r="AB184" s="57">
        <v>0</v>
      </c>
      <c r="AC184" s="51">
        <v>0</v>
      </c>
      <c r="AD184" s="57">
        <v>0</v>
      </c>
      <c r="AE184" s="51">
        <v>0</v>
      </c>
      <c r="AF184" s="52">
        <v>0</v>
      </c>
      <c r="AG184" s="51">
        <v>0</v>
      </c>
      <c r="AH184" s="52">
        <v>0</v>
      </c>
      <c r="AI184" s="51">
        <v>0</v>
      </c>
      <c r="AJ184" s="52">
        <v>0</v>
      </c>
      <c r="AK184" s="51">
        <v>0</v>
      </c>
      <c r="AL184" s="52">
        <v>0</v>
      </c>
      <c r="AM184" s="51">
        <v>0</v>
      </c>
      <c r="AN184" s="52">
        <v>0</v>
      </c>
      <c r="AO184" s="53">
        <v>0</v>
      </c>
      <c r="AP184" s="54">
        <v>0</v>
      </c>
      <c r="AQ184" s="185">
        <v>0</v>
      </c>
      <c r="AR184" s="100">
        <v>0</v>
      </c>
      <c r="AS184" s="57">
        <v>0</v>
      </c>
      <c r="AT184" s="311" t="str">
        <f t="shared" si="28"/>
        <v/>
      </c>
      <c r="CA184" s="31" t="str">
        <f t="shared" si="29"/>
        <v/>
      </c>
      <c r="CB184" s="31"/>
      <c r="CC184" s="31"/>
      <c r="CD184" s="31"/>
      <c r="CE184" s="31"/>
      <c r="CF184" s="31"/>
      <c r="CG184" s="32">
        <f t="shared" si="3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323" t="s">
        <v>187</v>
      </c>
      <c r="B185" s="324">
        <f t="shared" si="31"/>
        <v>45</v>
      </c>
      <c r="C185" s="325">
        <f t="shared" si="32"/>
        <v>31</v>
      </c>
      <c r="D185" s="326">
        <f t="shared" si="27"/>
        <v>14</v>
      </c>
      <c r="E185" s="51">
        <v>2</v>
      </c>
      <c r="F185" s="57">
        <v>2</v>
      </c>
      <c r="G185" s="51">
        <v>0</v>
      </c>
      <c r="H185" s="57">
        <v>0</v>
      </c>
      <c r="I185" s="51">
        <v>2</v>
      </c>
      <c r="J185" s="57">
        <v>2</v>
      </c>
      <c r="K185" s="51">
        <v>2</v>
      </c>
      <c r="L185" s="52">
        <v>1</v>
      </c>
      <c r="M185" s="51">
        <v>0</v>
      </c>
      <c r="N185" s="52">
        <v>0</v>
      </c>
      <c r="O185" s="51">
        <v>2</v>
      </c>
      <c r="P185" s="52">
        <v>0</v>
      </c>
      <c r="Q185" s="51">
        <v>0</v>
      </c>
      <c r="R185" s="52">
        <v>0</v>
      </c>
      <c r="S185" s="51">
        <v>0</v>
      </c>
      <c r="T185" s="52">
        <v>1</v>
      </c>
      <c r="U185" s="51">
        <v>0</v>
      </c>
      <c r="V185" s="52">
        <v>0</v>
      </c>
      <c r="W185" s="51">
        <v>0</v>
      </c>
      <c r="X185" s="52">
        <v>0</v>
      </c>
      <c r="Y185" s="51">
        <v>0</v>
      </c>
      <c r="Z185" s="52">
        <v>0</v>
      </c>
      <c r="AA185" s="51">
        <v>0</v>
      </c>
      <c r="AB185" s="57">
        <v>0</v>
      </c>
      <c r="AC185" s="51">
        <v>3</v>
      </c>
      <c r="AD185" s="57">
        <v>0</v>
      </c>
      <c r="AE185" s="51">
        <v>1</v>
      </c>
      <c r="AF185" s="52">
        <v>0</v>
      </c>
      <c r="AG185" s="51">
        <v>3</v>
      </c>
      <c r="AH185" s="52">
        <v>0</v>
      </c>
      <c r="AI185" s="51">
        <v>3</v>
      </c>
      <c r="AJ185" s="52">
        <v>0</v>
      </c>
      <c r="AK185" s="51">
        <v>0</v>
      </c>
      <c r="AL185" s="52">
        <v>2</v>
      </c>
      <c r="AM185" s="51">
        <v>3</v>
      </c>
      <c r="AN185" s="52">
        <v>0</v>
      </c>
      <c r="AO185" s="53">
        <v>10</v>
      </c>
      <c r="AP185" s="54">
        <v>6</v>
      </c>
      <c r="AQ185" s="185">
        <v>15</v>
      </c>
      <c r="AR185" s="100">
        <v>7</v>
      </c>
      <c r="AS185" s="57">
        <v>23</v>
      </c>
      <c r="AT185" s="311" t="str">
        <f t="shared" si="28"/>
        <v/>
      </c>
      <c r="CA185" s="31" t="str">
        <f t="shared" si="29"/>
        <v/>
      </c>
      <c r="CB185" s="31"/>
      <c r="CC185" s="31"/>
      <c r="CD185" s="31"/>
      <c r="CE185" s="31"/>
      <c r="CF185" s="31"/>
      <c r="CG185" s="32">
        <f t="shared" si="3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15" customHeight="1" x14ac:dyDescent="0.2">
      <c r="A186" s="323" t="s">
        <v>188</v>
      </c>
      <c r="B186" s="324">
        <f t="shared" si="31"/>
        <v>0</v>
      </c>
      <c r="C186" s="325">
        <f t="shared" si="32"/>
        <v>0</v>
      </c>
      <c r="D186" s="326">
        <f t="shared" si="27"/>
        <v>0</v>
      </c>
      <c r="E186" s="51">
        <v>0</v>
      </c>
      <c r="F186" s="57">
        <v>0</v>
      </c>
      <c r="G186" s="51">
        <v>0</v>
      </c>
      <c r="H186" s="57">
        <v>0</v>
      </c>
      <c r="I186" s="51">
        <v>0</v>
      </c>
      <c r="J186" s="57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  <c r="Y186" s="51">
        <v>0</v>
      </c>
      <c r="Z186" s="52">
        <v>0</v>
      </c>
      <c r="AA186" s="51">
        <v>0</v>
      </c>
      <c r="AB186" s="57">
        <v>0</v>
      </c>
      <c r="AC186" s="51">
        <v>0</v>
      </c>
      <c r="AD186" s="57">
        <v>0</v>
      </c>
      <c r="AE186" s="51">
        <v>0</v>
      </c>
      <c r="AF186" s="52">
        <v>0</v>
      </c>
      <c r="AG186" s="51">
        <v>0</v>
      </c>
      <c r="AH186" s="52">
        <v>0</v>
      </c>
      <c r="AI186" s="51">
        <v>0</v>
      </c>
      <c r="AJ186" s="52">
        <v>0</v>
      </c>
      <c r="AK186" s="51">
        <v>0</v>
      </c>
      <c r="AL186" s="52">
        <v>0</v>
      </c>
      <c r="AM186" s="51">
        <v>0</v>
      </c>
      <c r="AN186" s="52">
        <v>0</v>
      </c>
      <c r="AO186" s="53">
        <v>0</v>
      </c>
      <c r="AP186" s="54">
        <v>0</v>
      </c>
      <c r="AQ186" s="185">
        <v>0</v>
      </c>
      <c r="AR186" s="100">
        <v>0</v>
      </c>
      <c r="AS186" s="57">
        <v>0</v>
      </c>
      <c r="AT186" s="311" t="str">
        <f t="shared" si="28"/>
        <v/>
      </c>
      <c r="CA186" s="31" t="str">
        <f t="shared" si="29"/>
        <v/>
      </c>
      <c r="CB186" s="31"/>
      <c r="CC186" s="31"/>
      <c r="CD186" s="31"/>
      <c r="CE186" s="31"/>
      <c r="CF186" s="31"/>
      <c r="CG186" s="32">
        <f t="shared" si="3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ht="15" customHeight="1" x14ac:dyDescent="0.2">
      <c r="A187" s="323" t="s">
        <v>189</v>
      </c>
      <c r="B187" s="324">
        <f t="shared" si="31"/>
        <v>0</v>
      </c>
      <c r="C187" s="325">
        <f t="shared" si="32"/>
        <v>0</v>
      </c>
      <c r="D187" s="326">
        <f t="shared" si="27"/>
        <v>0</v>
      </c>
      <c r="E187" s="51">
        <v>0</v>
      </c>
      <c r="F187" s="57">
        <v>0</v>
      </c>
      <c r="G187" s="51">
        <v>0</v>
      </c>
      <c r="H187" s="57">
        <v>0</v>
      </c>
      <c r="I187" s="51">
        <v>0</v>
      </c>
      <c r="J187" s="57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  <c r="Y187" s="51">
        <v>0</v>
      </c>
      <c r="Z187" s="52">
        <v>0</v>
      </c>
      <c r="AA187" s="51">
        <v>0</v>
      </c>
      <c r="AB187" s="57">
        <v>0</v>
      </c>
      <c r="AC187" s="51">
        <v>0</v>
      </c>
      <c r="AD187" s="57">
        <v>0</v>
      </c>
      <c r="AE187" s="51">
        <v>0</v>
      </c>
      <c r="AF187" s="52">
        <v>0</v>
      </c>
      <c r="AG187" s="51">
        <v>0</v>
      </c>
      <c r="AH187" s="52">
        <v>0</v>
      </c>
      <c r="AI187" s="51">
        <v>0</v>
      </c>
      <c r="AJ187" s="52">
        <v>0</v>
      </c>
      <c r="AK187" s="51">
        <v>0</v>
      </c>
      <c r="AL187" s="52">
        <v>0</v>
      </c>
      <c r="AM187" s="51">
        <v>0</v>
      </c>
      <c r="AN187" s="52">
        <v>0</v>
      </c>
      <c r="AO187" s="53">
        <v>0</v>
      </c>
      <c r="AP187" s="54">
        <v>0</v>
      </c>
      <c r="AQ187" s="185">
        <v>0</v>
      </c>
      <c r="AR187" s="100">
        <v>0</v>
      </c>
      <c r="AS187" s="57">
        <v>0</v>
      </c>
      <c r="AT187" s="311" t="str">
        <f t="shared" si="28"/>
        <v/>
      </c>
      <c r="CA187" s="31" t="str">
        <f t="shared" si="29"/>
        <v/>
      </c>
      <c r="CB187" s="31"/>
      <c r="CC187" s="31"/>
      <c r="CD187" s="31"/>
      <c r="CE187" s="31"/>
      <c r="CF187" s="31"/>
      <c r="CG187" s="32">
        <f t="shared" si="3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323" t="s">
        <v>190</v>
      </c>
      <c r="B188" s="324">
        <f>SUM(C188+D188)</f>
        <v>12</v>
      </c>
      <c r="C188" s="325">
        <f t="shared" si="32"/>
        <v>4</v>
      </c>
      <c r="D188" s="326">
        <f>SUM(F188+H188+J188+L188+N188+P188+R188+T188+V188+X188+Z188+AB188+AD188+AF188+AH188+AJ188+AL188+AN188+AP188)</f>
        <v>8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  <c r="Y188" s="51">
        <v>0</v>
      </c>
      <c r="Z188" s="52">
        <v>0</v>
      </c>
      <c r="AA188" s="51">
        <v>0</v>
      </c>
      <c r="AB188" s="57">
        <v>2</v>
      </c>
      <c r="AC188" s="51">
        <v>0</v>
      </c>
      <c r="AD188" s="57">
        <v>0</v>
      </c>
      <c r="AE188" s="51">
        <v>2</v>
      </c>
      <c r="AF188" s="52">
        <v>3</v>
      </c>
      <c r="AG188" s="51">
        <v>0</v>
      </c>
      <c r="AH188" s="52">
        <v>2</v>
      </c>
      <c r="AI188" s="51">
        <v>1</v>
      </c>
      <c r="AJ188" s="52">
        <v>1</v>
      </c>
      <c r="AK188" s="51">
        <v>0</v>
      </c>
      <c r="AL188" s="52">
        <v>0</v>
      </c>
      <c r="AM188" s="51">
        <v>1</v>
      </c>
      <c r="AN188" s="52">
        <v>0</v>
      </c>
      <c r="AO188" s="53">
        <v>0</v>
      </c>
      <c r="AP188" s="54">
        <v>0</v>
      </c>
      <c r="AQ188" s="185">
        <v>12</v>
      </c>
      <c r="AR188" s="100">
        <v>0</v>
      </c>
      <c r="AS188" s="57">
        <v>0</v>
      </c>
      <c r="AT188" s="311" t="str">
        <f t="shared" si="28"/>
        <v/>
      </c>
      <c r="CA188" s="31" t="str">
        <f t="shared" si="29"/>
        <v/>
      </c>
      <c r="CB188" s="31"/>
      <c r="CC188" s="31"/>
      <c r="CD188" s="31"/>
      <c r="CE188" s="31"/>
      <c r="CF188" s="31"/>
      <c r="CG188" s="32">
        <f t="shared" si="3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21.75" x14ac:dyDescent="0.2">
      <c r="A189" s="323" t="s">
        <v>191</v>
      </c>
      <c r="B189" s="327">
        <f t="shared" ref="B189:B194" si="33">SUM(C189+D189)</f>
        <v>0</v>
      </c>
      <c r="C189" s="328">
        <f t="shared" si="32"/>
        <v>0</v>
      </c>
      <c r="D189" s="329">
        <f t="shared" si="32"/>
        <v>0</v>
      </c>
      <c r="E189" s="51">
        <v>0</v>
      </c>
      <c r="F189" s="57">
        <v>0</v>
      </c>
      <c r="G189" s="51">
        <v>0</v>
      </c>
      <c r="H189" s="57">
        <v>0</v>
      </c>
      <c r="I189" s="51">
        <v>0</v>
      </c>
      <c r="J189" s="57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  <c r="Y189" s="51">
        <v>0</v>
      </c>
      <c r="Z189" s="52">
        <v>0</v>
      </c>
      <c r="AA189" s="51">
        <v>0</v>
      </c>
      <c r="AB189" s="57">
        <v>0</v>
      </c>
      <c r="AC189" s="51">
        <v>0</v>
      </c>
      <c r="AD189" s="57">
        <v>0</v>
      </c>
      <c r="AE189" s="51">
        <v>0</v>
      </c>
      <c r="AF189" s="52">
        <v>0</v>
      </c>
      <c r="AG189" s="51">
        <v>0</v>
      </c>
      <c r="AH189" s="52">
        <v>0</v>
      </c>
      <c r="AI189" s="51">
        <v>0</v>
      </c>
      <c r="AJ189" s="52">
        <v>0</v>
      </c>
      <c r="AK189" s="51">
        <v>0</v>
      </c>
      <c r="AL189" s="52">
        <v>0</v>
      </c>
      <c r="AM189" s="51">
        <v>0</v>
      </c>
      <c r="AN189" s="52">
        <v>0</v>
      </c>
      <c r="AO189" s="53">
        <v>0</v>
      </c>
      <c r="AP189" s="54">
        <v>0</v>
      </c>
      <c r="AQ189" s="185">
        <v>0</v>
      </c>
      <c r="AR189" s="100">
        <v>0</v>
      </c>
      <c r="AS189" s="57">
        <v>0</v>
      </c>
      <c r="AT189" s="311" t="str">
        <f t="shared" si="28"/>
        <v/>
      </c>
      <c r="CA189" s="31" t="str">
        <f t="shared" si="29"/>
        <v/>
      </c>
      <c r="CB189" s="31"/>
      <c r="CC189" s="31"/>
      <c r="CD189" s="31"/>
      <c r="CE189" s="31"/>
      <c r="CF189" s="31"/>
      <c r="CG189" s="32">
        <f t="shared" si="3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x14ac:dyDescent="0.2">
      <c r="A190" s="330" t="s">
        <v>192</v>
      </c>
      <c r="B190" s="327">
        <f t="shared" si="33"/>
        <v>0</v>
      </c>
      <c r="C190" s="328">
        <f t="shared" si="32"/>
        <v>0</v>
      </c>
      <c r="D190" s="328">
        <f t="shared" si="32"/>
        <v>0</v>
      </c>
      <c r="E190" s="51">
        <v>0</v>
      </c>
      <c r="F190" s="57">
        <v>0</v>
      </c>
      <c r="G190" s="51">
        <v>0</v>
      </c>
      <c r="H190" s="57">
        <v>0</v>
      </c>
      <c r="I190" s="51">
        <v>0</v>
      </c>
      <c r="J190" s="57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  <c r="Y190" s="51">
        <v>0</v>
      </c>
      <c r="Z190" s="52">
        <v>0</v>
      </c>
      <c r="AA190" s="51">
        <v>0</v>
      </c>
      <c r="AB190" s="57">
        <v>0</v>
      </c>
      <c r="AC190" s="51">
        <v>0</v>
      </c>
      <c r="AD190" s="57">
        <v>0</v>
      </c>
      <c r="AE190" s="51">
        <v>0</v>
      </c>
      <c r="AF190" s="52">
        <v>0</v>
      </c>
      <c r="AG190" s="51">
        <v>0</v>
      </c>
      <c r="AH190" s="52">
        <v>0</v>
      </c>
      <c r="AI190" s="51">
        <v>0</v>
      </c>
      <c r="AJ190" s="52">
        <v>0</v>
      </c>
      <c r="AK190" s="51">
        <v>0</v>
      </c>
      <c r="AL190" s="52">
        <v>0</v>
      </c>
      <c r="AM190" s="51">
        <v>0</v>
      </c>
      <c r="AN190" s="52">
        <v>0</v>
      </c>
      <c r="AO190" s="53">
        <v>0</v>
      </c>
      <c r="AP190" s="54">
        <v>0</v>
      </c>
      <c r="AQ190" s="185">
        <v>0</v>
      </c>
      <c r="AR190" s="100">
        <v>0</v>
      </c>
      <c r="AS190" s="57">
        <v>0</v>
      </c>
      <c r="AT190" s="311" t="str">
        <f t="shared" si="28"/>
        <v/>
      </c>
      <c r="CA190" s="31" t="str">
        <f t="shared" si="29"/>
        <v/>
      </c>
      <c r="CB190" s="31"/>
      <c r="CC190" s="31"/>
      <c r="CD190" s="31"/>
      <c r="CE190" s="31"/>
      <c r="CF190" s="31"/>
      <c r="CG190" s="32">
        <f t="shared" si="3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30" t="s">
        <v>193</v>
      </c>
      <c r="B191" s="327">
        <f t="shared" si="33"/>
        <v>3</v>
      </c>
      <c r="C191" s="328">
        <f t="shared" si="32"/>
        <v>2</v>
      </c>
      <c r="D191" s="328">
        <f t="shared" si="32"/>
        <v>1</v>
      </c>
      <c r="E191" s="51">
        <v>0</v>
      </c>
      <c r="F191" s="57">
        <v>0</v>
      </c>
      <c r="G191" s="51">
        <v>0</v>
      </c>
      <c r="H191" s="57">
        <v>0</v>
      </c>
      <c r="I191" s="51">
        <v>0</v>
      </c>
      <c r="J191" s="57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0</v>
      </c>
      <c r="W191" s="51">
        <v>0</v>
      </c>
      <c r="X191" s="52">
        <v>0</v>
      </c>
      <c r="Y191" s="51">
        <v>0</v>
      </c>
      <c r="Z191" s="52">
        <v>0</v>
      </c>
      <c r="AA191" s="51">
        <v>0</v>
      </c>
      <c r="AB191" s="57">
        <v>0</v>
      </c>
      <c r="AC191" s="51">
        <v>0</v>
      </c>
      <c r="AD191" s="57">
        <v>0</v>
      </c>
      <c r="AE191" s="51">
        <v>0</v>
      </c>
      <c r="AF191" s="52">
        <v>0</v>
      </c>
      <c r="AG191" s="51">
        <v>0</v>
      </c>
      <c r="AH191" s="52">
        <v>0</v>
      </c>
      <c r="AI191" s="51">
        <v>0</v>
      </c>
      <c r="AJ191" s="52">
        <v>1</v>
      </c>
      <c r="AK191" s="51">
        <v>1</v>
      </c>
      <c r="AL191" s="52">
        <v>0</v>
      </c>
      <c r="AM191" s="51">
        <v>0</v>
      </c>
      <c r="AN191" s="52">
        <v>0</v>
      </c>
      <c r="AO191" s="53">
        <v>1</v>
      </c>
      <c r="AP191" s="54">
        <v>0</v>
      </c>
      <c r="AQ191" s="185">
        <v>3</v>
      </c>
      <c r="AR191" s="100">
        <v>0</v>
      </c>
      <c r="AS191" s="57">
        <v>0</v>
      </c>
      <c r="AT191" s="311" t="str">
        <f t="shared" si="28"/>
        <v/>
      </c>
      <c r="CA191" s="31" t="str">
        <f t="shared" si="29"/>
        <v/>
      </c>
      <c r="CB191" s="31"/>
      <c r="CC191" s="31"/>
      <c r="CD191" s="31"/>
      <c r="CE191" s="31"/>
      <c r="CF191" s="31"/>
      <c r="CG191" s="32">
        <f t="shared" si="3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330" t="s">
        <v>194</v>
      </c>
      <c r="B192" s="327">
        <f t="shared" si="33"/>
        <v>0</v>
      </c>
      <c r="C192" s="328">
        <f t="shared" si="32"/>
        <v>0</v>
      </c>
      <c r="D192" s="328">
        <f t="shared" si="32"/>
        <v>0</v>
      </c>
      <c r="E192" s="51">
        <v>0</v>
      </c>
      <c r="F192" s="57">
        <v>0</v>
      </c>
      <c r="G192" s="51">
        <v>0</v>
      </c>
      <c r="H192" s="57">
        <v>0</v>
      </c>
      <c r="I192" s="51">
        <v>0</v>
      </c>
      <c r="J192" s="57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  <c r="Y192" s="51">
        <v>0</v>
      </c>
      <c r="Z192" s="52">
        <v>0</v>
      </c>
      <c r="AA192" s="51">
        <v>0</v>
      </c>
      <c r="AB192" s="57">
        <v>0</v>
      </c>
      <c r="AC192" s="51">
        <v>0</v>
      </c>
      <c r="AD192" s="57">
        <v>0</v>
      </c>
      <c r="AE192" s="51">
        <v>0</v>
      </c>
      <c r="AF192" s="52">
        <v>0</v>
      </c>
      <c r="AG192" s="51">
        <v>0</v>
      </c>
      <c r="AH192" s="52">
        <v>0</v>
      </c>
      <c r="AI192" s="51">
        <v>0</v>
      </c>
      <c r="AJ192" s="52">
        <v>0</v>
      </c>
      <c r="AK192" s="51">
        <v>0</v>
      </c>
      <c r="AL192" s="52">
        <v>0</v>
      </c>
      <c r="AM192" s="51">
        <v>0</v>
      </c>
      <c r="AN192" s="52">
        <v>0</v>
      </c>
      <c r="AO192" s="53">
        <v>0</v>
      </c>
      <c r="AP192" s="54">
        <v>0</v>
      </c>
      <c r="AQ192" s="185">
        <v>0</v>
      </c>
      <c r="AR192" s="100">
        <v>0</v>
      </c>
      <c r="AS192" s="57">
        <v>0</v>
      </c>
      <c r="AT192" s="311" t="str">
        <f t="shared" si="28"/>
        <v/>
      </c>
      <c r="CA192" s="31" t="str">
        <f t="shared" si="29"/>
        <v/>
      </c>
      <c r="CB192" s="31"/>
      <c r="CC192" s="31"/>
      <c r="CD192" s="31"/>
      <c r="CE192" s="31"/>
      <c r="CF192" s="31"/>
      <c r="CG192" s="32">
        <f t="shared" si="3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30" t="s">
        <v>73</v>
      </c>
      <c r="B193" s="327">
        <f t="shared" si="33"/>
        <v>0</v>
      </c>
      <c r="C193" s="328">
        <f t="shared" si="32"/>
        <v>0</v>
      </c>
      <c r="D193" s="331">
        <f t="shared" si="32"/>
        <v>0</v>
      </c>
      <c r="E193" s="51">
        <v>0</v>
      </c>
      <c r="F193" s="57">
        <v>0</v>
      </c>
      <c r="G193" s="51">
        <v>0</v>
      </c>
      <c r="H193" s="57">
        <v>0</v>
      </c>
      <c r="I193" s="51">
        <v>0</v>
      </c>
      <c r="J193" s="57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  <c r="Y193" s="51">
        <v>0</v>
      </c>
      <c r="Z193" s="52">
        <v>0</v>
      </c>
      <c r="AA193" s="51">
        <v>0</v>
      </c>
      <c r="AB193" s="57">
        <v>0</v>
      </c>
      <c r="AC193" s="51">
        <v>0</v>
      </c>
      <c r="AD193" s="57">
        <v>0</v>
      </c>
      <c r="AE193" s="51">
        <v>0</v>
      </c>
      <c r="AF193" s="52">
        <v>0</v>
      </c>
      <c r="AG193" s="51">
        <v>0</v>
      </c>
      <c r="AH193" s="52">
        <v>0</v>
      </c>
      <c r="AI193" s="51">
        <v>0</v>
      </c>
      <c r="AJ193" s="52">
        <v>0</v>
      </c>
      <c r="AK193" s="51">
        <v>0</v>
      </c>
      <c r="AL193" s="52">
        <v>0</v>
      </c>
      <c r="AM193" s="51">
        <v>0</v>
      </c>
      <c r="AN193" s="52">
        <v>0</v>
      </c>
      <c r="AO193" s="53">
        <v>0</v>
      </c>
      <c r="AP193" s="54">
        <v>0</v>
      </c>
      <c r="AQ193" s="185">
        <v>0</v>
      </c>
      <c r="AR193" s="100">
        <v>0</v>
      </c>
      <c r="AS193" s="57">
        <v>0</v>
      </c>
      <c r="AT193" s="311" t="str">
        <f t="shared" si="28"/>
        <v/>
      </c>
      <c r="CA193" s="31" t="str">
        <f t="shared" si="29"/>
        <v/>
      </c>
      <c r="CB193" s="31"/>
      <c r="CC193" s="31"/>
      <c r="CD193" s="31"/>
      <c r="CE193" s="31"/>
      <c r="CF193" s="31"/>
      <c r="CG193" s="32">
        <f t="shared" si="30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5" customHeight="1" x14ac:dyDescent="0.2">
      <c r="A194" s="332" t="s">
        <v>65</v>
      </c>
      <c r="B194" s="327">
        <f t="shared" si="33"/>
        <v>49</v>
      </c>
      <c r="C194" s="333">
        <f t="shared" si="32"/>
        <v>21</v>
      </c>
      <c r="D194" s="334">
        <f t="shared" si="32"/>
        <v>28</v>
      </c>
      <c r="E194" s="51">
        <v>0</v>
      </c>
      <c r="F194" s="57">
        <v>0</v>
      </c>
      <c r="G194" s="51">
        <v>0</v>
      </c>
      <c r="H194" s="57">
        <v>0</v>
      </c>
      <c r="I194" s="51">
        <v>0</v>
      </c>
      <c r="J194" s="57">
        <v>0</v>
      </c>
      <c r="K194" s="51">
        <v>0</v>
      </c>
      <c r="L194" s="52">
        <v>0</v>
      </c>
      <c r="M194" s="51">
        <v>0</v>
      </c>
      <c r="N194" s="52">
        <v>0</v>
      </c>
      <c r="O194" s="51">
        <v>0</v>
      </c>
      <c r="P194" s="52">
        <v>1</v>
      </c>
      <c r="Q194" s="51">
        <v>1</v>
      </c>
      <c r="R194" s="52">
        <v>0</v>
      </c>
      <c r="S194" s="51">
        <v>0</v>
      </c>
      <c r="T194" s="52">
        <v>0</v>
      </c>
      <c r="U194" s="51">
        <v>0</v>
      </c>
      <c r="V194" s="52">
        <v>0</v>
      </c>
      <c r="W194" s="51">
        <v>0</v>
      </c>
      <c r="X194" s="52">
        <v>2</v>
      </c>
      <c r="Y194" s="51">
        <v>0</v>
      </c>
      <c r="Z194" s="52">
        <v>3</v>
      </c>
      <c r="AA194" s="51">
        <v>3</v>
      </c>
      <c r="AB194" s="57">
        <v>0</v>
      </c>
      <c r="AC194" s="51">
        <v>1</v>
      </c>
      <c r="AD194" s="57">
        <v>4</v>
      </c>
      <c r="AE194" s="51">
        <v>2</v>
      </c>
      <c r="AF194" s="52">
        <v>2</v>
      </c>
      <c r="AG194" s="51">
        <v>2</v>
      </c>
      <c r="AH194" s="52">
        <v>4</v>
      </c>
      <c r="AI194" s="51">
        <v>4</v>
      </c>
      <c r="AJ194" s="52">
        <v>0</v>
      </c>
      <c r="AK194" s="51">
        <v>1</v>
      </c>
      <c r="AL194" s="52">
        <v>1</v>
      </c>
      <c r="AM194" s="51">
        <v>4</v>
      </c>
      <c r="AN194" s="52">
        <v>3</v>
      </c>
      <c r="AO194" s="53">
        <v>3</v>
      </c>
      <c r="AP194" s="54">
        <v>8</v>
      </c>
      <c r="AQ194" s="185">
        <v>36</v>
      </c>
      <c r="AR194" s="100">
        <v>6</v>
      </c>
      <c r="AS194" s="57">
        <v>7</v>
      </c>
      <c r="AT194" s="311" t="str">
        <f t="shared" si="28"/>
        <v/>
      </c>
      <c r="CA194" s="31" t="str">
        <f t="shared" si="29"/>
        <v/>
      </c>
      <c r="CB194" s="31"/>
      <c r="CC194" s="31"/>
      <c r="CD194" s="31"/>
      <c r="CE194" s="31"/>
      <c r="CF194" s="31"/>
      <c r="CG194" s="32">
        <f t="shared" si="30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ht="15" customHeight="1" x14ac:dyDescent="0.2">
      <c r="A195" s="335" t="s">
        <v>43</v>
      </c>
      <c r="B195" s="200">
        <f>SUM(B196:B200)</f>
        <v>142</v>
      </c>
      <c r="C195" s="201">
        <f>SUM(C196:C200)</f>
        <v>53</v>
      </c>
      <c r="D195" s="308">
        <f>SUM(D196:D200)</f>
        <v>89</v>
      </c>
      <c r="E195" s="336">
        <f>SUM(E196:E200)</f>
        <v>3</v>
      </c>
      <c r="F195" s="337">
        <f t="shared" ref="F195:AS195" si="34">SUM(F196:F200)</f>
        <v>1</v>
      </c>
      <c r="G195" s="338">
        <f t="shared" si="34"/>
        <v>0</v>
      </c>
      <c r="H195" s="93">
        <f t="shared" si="34"/>
        <v>0</v>
      </c>
      <c r="I195" s="20">
        <f t="shared" si="34"/>
        <v>1</v>
      </c>
      <c r="J195" s="93">
        <f t="shared" si="34"/>
        <v>1</v>
      </c>
      <c r="K195" s="20">
        <f t="shared" si="34"/>
        <v>1</v>
      </c>
      <c r="L195" s="93">
        <f t="shared" si="34"/>
        <v>6</v>
      </c>
      <c r="M195" s="20">
        <f t="shared" si="34"/>
        <v>1</v>
      </c>
      <c r="N195" s="93">
        <f t="shared" si="34"/>
        <v>1</v>
      </c>
      <c r="O195" s="20">
        <f t="shared" si="34"/>
        <v>2</v>
      </c>
      <c r="P195" s="93">
        <f t="shared" si="34"/>
        <v>5</v>
      </c>
      <c r="Q195" s="20">
        <f t="shared" si="34"/>
        <v>0</v>
      </c>
      <c r="R195" s="93">
        <f t="shared" si="34"/>
        <v>0</v>
      </c>
      <c r="S195" s="20">
        <f t="shared" si="34"/>
        <v>2</v>
      </c>
      <c r="T195" s="93">
        <f t="shared" si="34"/>
        <v>0</v>
      </c>
      <c r="U195" s="20">
        <f t="shared" si="34"/>
        <v>0</v>
      </c>
      <c r="V195" s="93">
        <f t="shared" si="34"/>
        <v>5</v>
      </c>
      <c r="W195" s="20">
        <f t="shared" si="34"/>
        <v>0</v>
      </c>
      <c r="X195" s="93">
        <f t="shared" si="34"/>
        <v>0</v>
      </c>
      <c r="Y195" s="20">
        <f t="shared" si="34"/>
        <v>3</v>
      </c>
      <c r="Z195" s="93">
        <f t="shared" si="34"/>
        <v>4</v>
      </c>
      <c r="AA195" s="20">
        <f t="shared" si="34"/>
        <v>0</v>
      </c>
      <c r="AB195" s="93">
        <f t="shared" si="34"/>
        <v>5</v>
      </c>
      <c r="AC195" s="20">
        <f t="shared" si="34"/>
        <v>4</v>
      </c>
      <c r="AD195" s="93">
        <f t="shared" si="34"/>
        <v>9</v>
      </c>
      <c r="AE195" s="20">
        <f t="shared" si="34"/>
        <v>7</v>
      </c>
      <c r="AF195" s="93">
        <f t="shared" si="34"/>
        <v>9</v>
      </c>
      <c r="AG195" s="20">
        <f t="shared" si="34"/>
        <v>2</v>
      </c>
      <c r="AH195" s="93">
        <f t="shared" si="34"/>
        <v>13</v>
      </c>
      <c r="AI195" s="20">
        <f t="shared" si="34"/>
        <v>3</v>
      </c>
      <c r="AJ195" s="93">
        <f t="shared" si="34"/>
        <v>6</v>
      </c>
      <c r="AK195" s="20">
        <f t="shared" si="34"/>
        <v>2</v>
      </c>
      <c r="AL195" s="93">
        <f t="shared" si="34"/>
        <v>4</v>
      </c>
      <c r="AM195" s="20">
        <f t="shared" si="34"/>
        <v>10</v>
      </c>
      <c r="AN195" s="93">
        <f t="shared" si="34"/>
        <v>7</v>
      </c>
      <c r="AO195" s="94">
        <f t="shared" si="34"/>
        <v>12</v>
      </c>
      <c r="AP195" s="95">
        <f t="shared" si="34"/>
        <v>13</v>
      </c>
      <c r="AQ195" s="339">
        <f t="shared" si="34"/>
        <v>133</v>
      </c>
      <c r="AR195" s="340">
        <f t="shared" si="34"/>
        <v>2</v>
      </c>
      <c r="AS195" s="22">
        <f t="shared" si="34"/>
        <v>7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6.5" customHeight="1" x14ac:dyDescent="0.2">
      <c r="A196" s="33" t="s">
        <v>44</v>
      </c>
      <c r="B196" s="342">
        <f t="shared" ref="B196:B200" si="35">SUM(C196+D196)</f>
        <v>136</v>
      </c>
      <c r="C196" s="343">
        <f t="shared" si="32"/>
        <v>51</v>
      </c>
      <c r="D196" s="334">
        <f t="shared" si="32"/>
        <v>85</v>
      </c>
      <c r="E196" s="76">
        <v>3</v>
      </c>
      <c r="F196" s="39">
        <v>1</v>
      </c>
      <c r="G196" s="76">
        <v>0</v>
      </c>
      <c r="H196" s="103">
        <v>0</v>
      </c>
      <c r="I196" s="76">
        <v>1</v>
      </c>
      <c r="J196" s="103">
        <v>1</v>
      </c>
      <c r="K196" s="76">
        <v>1</v>
      </c>
      <c r="L196" s="103">
        <v>6</v>
      </c>
      <c r="M196" s="76">
        <v>1</v>
      </c>
      <c r="N196" s="103">
        <v>1</v>
      </c>
      <c r="O196" s="76">
        <v>2</v>
      </c>
      <c r="P196" s="103">
        <v>4</v>
      </c>
      <c r="Q196" s="76">
        <v>0</v>
      </c>
      <c r="R196" s="103">
        <v>0</v>
      </c>
      <c r="S196" s="76">
        <v>2</v>
      </c>
      <c r="T196" s="103">
        <v>0</v>
      </c>
      <c r="U196" s="76">
        <v>0</v>
      </c>
      <c r="V196" s="103">
        <v>5</v>
      </c>
      <c r="W196" s="76">
        <v>0</v>
      </c>
      <c r="X196" s="103">
        <v>0</v>
      </c>
      <c r="Y196" s="76">
        <v>3</v>
      </c>
      <c r="Z196" s="103">
        <v>4</v>
      </c>
      <c r="AA196" s="76">
        <v>0</v>
      </c>
      <c r="AB196" s="103">
        <v>5</v>
      </c>
      <c r="AC196" s="76">
        <v>4</v>
      </c>
      <c r="AD196" s="103">
        <v>9</v>
      </c>
      <c r="AE196" s="76">
        <v>7</v>
      </c>
      <c r="AF196" s="103">
        <v>9</v>
      </c>
      <c r="AG196" s="76">
        <v>2</v>
      </c>
      <c r="AH196" s="103">
        <v>12</v>
      </c>
      <c r="AI196" s="76">
        <v>3</v>
      </c>
      <c r="AJ196" s="103">
        <v>6</v>
      </c>
      <c r="AK196" s="76">
        <v>2</v>
      </c>
      <c r="AL196" s="103">
        <v>4</v>
      </c>
      <c r="AM196" s="76">
        <v>9</v>
      </c>
      <c r="AN196" s="103">
        <v>7</v>
      </c>
      <c r="AO196" s="104">
        <v>11</v>
      </c>
      <c r="AP196" s="105">
        <v>11</v>
      </c>
      <c r="AQ196" s="72">
        <v>128</v>
      </c>
      <c r="AR196" s="103">
        <v>1</v>
      </c>
      <c r="AS196" s="103">
        <v>7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x14ac:dyDescent="0.2">
      <c r="A197" s="44" t="s">
        <v>45</v>
      </c>
      <c r="B197" s="324">
        <f t="shared" si="35"/>
        <v>0</v>
      </c>
      <c r="C197" s="325">
        <f t="shared" si="32"/>
        <v>0</v>
      </c>
      <c r="D197" s="326">
        <f t="shared" si="32"/>
        <v>0</v>
      </c>
      <c r="E197" s="63">
        <v>0</v>
      </c>
      <c r="F197" s="52">
        <v>0</v>
      </c>
      <c r="G197" s="51">
        <v>0</v>
      </c>
      <c r="H197" s="184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  <c r="Y197" s="51">
        <v>0</v>
      </c>
      <c r="Z197" s="52">
        <v>0</v>
      </c>
      <c r="AA197" s="51">
        <v>0</v>
      </c>
      <c r="AB197" s="52">
        <v>0</v>
      </c>
      <c r="AC197" s="51">
        <v>0</v>
      </c>
      <c r="AD197" s="52">
        <v>0</v>
      </c>
      <c r="AE197" s="51">
        <v>0</v>
      </c>
      <c r="AF197" s="52">
        <v>0</v>
      </c>
      <c r="AG197" s="51">
        <v>0</v>
      </c>
      <c r="AH197" s="52">
        <v>0</v>
      </c>
      <c r="AI197" s="51">
        <v>0</v>
      </c>
      <c r="AJ197" s="52">
        <v>0</v>
      </c>
      <c r="AK197" s="51">
        <v>0</v>
      </c>
      <c r="AL197" s="52">
        <v>0</v>
      </c>
      <c r="AM197" s="51">
        <v>0</v>
      </c>
      <c r="AN197" s="52">
        <v>0</v>
      </c>
      <c r="AO197" s="53">
        <v>0</v>
      </c>
      <c r="AP197" s="54">
        <v>0</v>
      </c>
      <c r="AQ197" s="57">
        <v>0</v>
      </c>
      <c r="AR197" s="52">
        <v>0</v>
      </c>
      <c r="AS197" s="184">
        <v>0</v>
      </c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101" t="s">
        <v>46</v>
      </c>
      <c r="B198" s="324">
        <f t="shared" si="35"/>
        <v>6</v>
      </c>
      <c r="C198" s="325">
        <f t="shared" si="32"/>
        <v>2</v>
      </c>
      <c r="D198" s="326">
        <f t="shared" si="32"/>
        <v>4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1</v>
      </c>
      <c r="Q198" s="76">
        <v>0</v>
      </c>
      <c r="R198" s="103">
        <v>0</v>
      </c>
      <c r="S198" s="76">
        <v>0</v>
      </c>
      <c r="T198" s="103">
        <v>0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0</v>
      </c>
      <c r="AC198" s="76">
        <v>0</v>
      </c>
      <c r="AD198" s="103">
        <v>0</v>
      </c>
      <c r="AE198" s="76">
        <v>0</v>
      </c>
      <c r="AF198" s="103">
        <v>0</v>
      </c>
      <c r="AG198" s="76">
        <v>0</v>
      </c>
      <c r="AH198" s="103">
        <v>1</v>
      </c>
      <c r="AI198" s="76">
        <v>0</v>
      </c>
      <c r="AJ198" s="103">
        <v>0</v>
      </c>
      <c r="AK198" s="76">
        <v>0</v>
      </c>
      <c r="AL198" s="103">
        <v>0</v>
      </c>
      <c r="AM198" s="76">
        <v>1</v>
      </c>
      <c r="AN198" s="103">
        <v>0</v>
      </c>
      <c r="AO198" s="104">
        <v>1</v>
      </c>
      <c r="AP198" s="105">
        <v>2</v>
      </c>
      <c r="AQ198" s="72">
        <v>5</v>
      </c>
      <c r="AR198" s="103">
        <v>1</v>
      </c>
      <c r="AS198" s="103">
        <v>0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15" customHeight="1" x14ac:dyDescent="0.2">
      <c r="A199" s="345" t="s">
        <v>195</v>
      </c>
      <c r="B199" s="324">
        <f t="shared" si="35"/>
        <v>0</v>
      </c>
      <c r="C199" s="325">
        <f t="shared" si="32"/>
        <v>0</v>
      </c>
      <c r="D199" s="346">
        <f t="shared" si="32"/>
        <v>0</v>
      </c>
      <c r="E199" s="76">
        <v>0</v>
      </c>
      <c r="F199" s="52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0</v>
      </c>
      <c r="Y199" s="51">
        <v>0</v>
      </c>
      <c r="Z199" s="52">
        <v>0</v>
      </c>
      <c r="AA199" s="51">
        <v>0</v>
      </c>
      <c r="AB199" s="52">
        <v>0</v>
      </c>
      <c r="AC199" s="51">
        <v>0</v>
      </c>
      <c r="AD199" s="52">
        <v>0</v>
      </c>
      <c r="AE199" s="51">
        <v>0</v>
      </c>
      <c r="AF199" s="52">
        <v>0</v>
      </c>
      <c r="AG199" s="51">
        <v>0</v>
      </c>
      <c r="AH199" s="52">
        <v>0</v>
      </c>
      <c r="AI199" s="51">
        <v>0</v>
      </c>
      <c r="AJ199" s="52">
        <v>0</v>
      </c>
      <c r="AK199" s="51">
        <v>0</v>
      </c>
      <c r="AL199" s="52">
        <v>0</v>
      </c>
      <c r="AM199" s="51">
        <v>0</v>
      </c>
      <c r="AN199" s="52">
        <v>0</v>
      </c>
      <c r="AO199" s="53">
        <v>0</v>
      </c>
      <c r="AP199" s="54">
        <v>0</v>
      </c>
      <c r="AQ199" s="57">
        <v>0</v>
      </c>
      <c r="AR199" s="52">
        <v>0</v>
      </c>
      <c r="AS199" s="184">
        <v>0</v>
      </c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5" customHeight="1" x14ac:dyDescent="0.2">
      <c r="A200" s="347" t="s">
        <v>65</v>
      </c>
      <c r="B200" s="348">
        <f t="shared" si="35"/>
        <v>0</v>
      </c>
      <c r="C200" s="349">
        <f t="shared" si="32"/>
        <v>0</v>
      </c>
      <c r="D200" s="350">
        <f t="shared" si="32"/>
        <v>0</v>
      </c>
      <c r="E200" s="190">
        <v>0</v>
      </c>
      <c r="F200" s="85">
        <v>0</v>
      </c>
      <c r="G200" s="84">
        <v>0</v>
      </c>
      <c r="H200" s="85">
        <v>0</v>
      </c>
      <c r="I200" s="84">
        <v>0</v>
      </c>
      <c r="J200" s="85">
        <v>0</v>
      </c>
      <c r="K200" s="84">
        <v>0</v>
      </c>
      <c r="L200" s="85">
        <v>0</v>
      </c>
      <c r="M200" s="84">
        <v>0</v>
      </c>
      <c r="N200" s="85">
        <v>0</v>
      </c>
      <c r="O200" s="84">
        <v>0</v>
      </c>
      <c r="P200" s="85">
        <v>0</v>
      </c>
      <c r="Q200" s="84">
        <v>0</v>
      </c>
      <c r="R200" s="85">
        <v>0</v>
      </c>
      <c r="S200" s="84">
        <v>0</v>
      </c>
      <c r="T200" s="85">
        <v>0</v>
      </c>
      <c r="U200" s="84">
        <v>0</v>
      </c>
      <c r="V200" s="85">
        <v>0</v>
      </c>
      <c r="W200" s="84">
        <v>0</v>
      </c>
      <c r="X200" s="85">
        <v>0</v>
      </c>
      <c r="Y200" s="84">
        <v>0</v>
      </c>
      <c r="Z200" s="85">
        <v>0</v>
      </c>
      <c r="AA200" s="84">
        <v>0</v>
      </c>
      <c r="AB200" s="85">
        <v>0</v>
      </c>
      <c r="AC200" s="84">
        <v>0</v>
      </c>
      <c r="AD200" s="85">
        <v>0</v>
      </c>
      <c r="AE200" s="84">
        <v>0</v>
      </c>
      <c r="AF200" s="85">
        <v>0</v>
      </c>
      <c r="AG200" s="84">
        <v>0</v>
      </c>
      <c r="AH200" s="85">
        <v>0</v>
      </c>
      <c r="AI200" s="84">
        <v>0</v>
      </c>
      <c r="AJ200" s="85">
        <v>0</v>
      </c>
      <c r="AK200" s="84">
        <v>0</v>
      </c>
      <c r="AL200" s="85">
        <v>0</v>
      </c>
      <c r="AM200" s="84">
        <v>0</v>
      </c>
      <c r="AN200" s="85">
        <v>0</v>
      </c>
      <c r="AO200" s="86">
        <v>0</v>
      </c>
      <c r="AP200" s="87">
        <v>0</v>
      </c>
      <c r="AQ200" s="316">
        <v>0</v>
      </c>
      <c r="AR200" s="85">
        <v>0</v>
      </c>
      <c r="AS200" s="85">
        <v>0</v>
      </c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x14ac:dyDescent="0.2">
      <c r="A202" s="894" t="s">
        <v>79</v>
      </c>
      <c r="B202" s="849" t="s">
        <v>80</v>
      </c>
      <c r="C202" s="1040"/>
      <c r="D202" s="851"/>
      <c r="E202" s="855" t="s">
        <v>81</v>
      </c>
      <c r="F202" s="856"/>
      <c r="G202" s="856"/>
      <c r="H202" s="856"/>
      <c r="I202" s="856"/>
      <c r="J202" s="856"/>
      <c r="K202" s="856"/>
      <c r="L202" s="856"/>
      <c r="M202" s="856"/>
      <c r="N202" s="856"/>
      <c r="O202" s="856"/>
      <c r="P202" s="856"/>
      <c r="Q202" s="856"/>
      <c r="R202" s="856"/>
      <c r="S202" s="856"/>
      <c r="T202" s="856"/>
      <c r="U202" s="856"/>
      <c r="V202" s="856"/>
      <c r="W202" s="856"/>
      <c r="X202" s="856"/>
      <c r="Y202" s="856"/>
      <c r="Z202" s="856"/>
      <c r="AA202" s="856"/>
      <c r="AB202" s="856"/>
      <c r="AC202" s="856"/>
      <c r="AD202" s="856"/>
      <c r="AE202" s="856"/>
      <c r="AF202" s="856"/>
      <c r="AG202" s="856"/>
      <c r="AH202" s="856"/>
      <c r="AI202" s="856"/>
      <c r="AJ202" s="856"/>
      <c r="AK202" s="856"/>
      <c r="AL202" s="856"/>
      <c r="AM202" s="856"/>
      <c r="AN202" s="856"/>
      <c r="AO202" s="856"/>
      <c r="AP202" s="878"/>
      <c r="AQ202" s="942" t="s">
        <v>82</v>
      </c>
      <c r="AR202" s="851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5" customHeight="1" x14ac:dyDescent="0.2">
      <c r="A203" s="895"/>
      <c r="B203" s="913"/>
      <c r="C203" s="934"/>
      <c r="D203" s="935"/>
      <c r="E203" s="858" t="s">
        <v>10</v>
      </c>
      <c r="F203" s="859"/>
      <c r="G203" s="858" t="s">
        <v>11</v>
      </c>
      <c r="H203" s="859"/>
      <c r="I203" s="858" t="s">
        <v>12</v>
      </c>
      <c r="J203" s="859"/>
      <c r="K203" s="858" t="s">
        <v>13</v>
      </c>
      <c r="L203" s="859"/>
      <c r="M203" s="858" t="s">
        <v>14</v>
      </c>
      <c r="N203" s="859"/>
      <c r="O203" s="858" t="s">
        <v>15</v>
      </c>
      <c r="P203" s="859"/>
      <c r="Q203" s="858" t="s">
        <v>16</v>
      </c>
      <c r="R203" s="859"/>
      <c r="S203" s="858" t="s">
        <v>17</v>
      </c>
      <c r="T203" s="859"/>
      <c r="U203" s="858" t="s">
        <v>18</v>
      </c>
      <c r="V203" s="859"/>
      <c r="W203" s="858" t="s">
        <v>19</v>
      </c>
      <c r="X203" s="859"/>
      <c r="Y203" s="858" t="s">
        <v>20</v>
      </c>
      <c r="Z203" s="859"/>
      <c r="AA203" s="858" t="s">
        <v>21</v>
      </c>
      <c r="AB203" s="859"/>
      <c r="AC203" s="858" t="s">
        <v>22</v>
      </c>
      <c r="AD203" s="859"/>
      <c r="AE203" s="858" t="s">
        <v>23</v>
      </c>
      <c r="AF203" s="859"/>
      <c r="AG203" s="858" t="s">
        <v>24</v>
      </c>
      <c r="AH203" s="859"/>
      <c r="AI203" s="858" t="s">
        <v>25</v>
      </c>
      <c r="AJ203" s="859"/>
      <c r="AK203" s="858" t="s">
        <v>26</v>
      </c>
      <c r="AL203" s="859"/>
      <c r="AM203" s="858" t="s">
        <v>27</v>
      </c>
      <c r="AN203" s="859"/>
      <c r="AO203" s="855" t="s">
        <v>28</v>
      </c>
      <c r="AP203" s="878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5" customHeight="1" x14ac:dyDescent="0.2">
      <c r="A204" s="912"/>
      <c r="B204" s="162" t="s">
        <v>32</v>
      </c>
      <c r="C204" s="16" t="s">
        <v>33</v>
      </c>
      <c r="D204" s="474" t="s">
        <v>34</v>
      </c>
      <c r="E204" s="15" t="s">
        <v>33</v>
      </c>
      <c r="F204" s="474" t="s">
        <v>34</v>
      </c>
      <c r="G204" s="15" t="s">
        <v>33</v>
      </c>
      <c r="H204" s="474" t="s">
        <v>34</v>
      </c>
      <c r="I204" s="15" t="s">
        <v>33</v>
      </c>
      <c r="J204" s="474" t="s">
        <v>34</v>
      </c>
      <c r="K204" s="15" t="s">
        <v>33</v>
      </c>
      <c r="L204" s="474" t="s">
        <v>34</v>
      </c>
      <c r="M204" s="15" t="s">
        <v>33</v>
      </c>
      <c r="N204" s="474" t="s">
        <v>34</v>
      </c>
      <c r="O204" s="15" t="s">
        <v>33</v>
      </c>
      <c r="P204" s="474" t="s">
        <v>34</v>
      </c>
      <c r="Q204" s="15" t="s">
        <v>33</v>
      </c>
      <c r="R204" s="474" t="s">
        <v>34</v>
      </c>
      <c r="S204" s="15" t="s">
        <v>33</v>
      </c>
      <c r="T204" s="474" t="s">
        <v>34</v>
      </c>
      <c r="U204" s="15" t="s">
        <v>33</v>
      </c>
      <c r="V204" s="474" t="s">
        <v>34</v>
      </c>
      <c r="W204" s="15" t="s">
        <v>33</v>
      </c>
      <c r="X204" s="474" t="s">
        <v>34</v>
      </c>
      <c r="Y204" s="15" t="s">
        <v>33</v>
      </c>
      <c r="Z204" s="474" t="s">
        <v>34</v>
      </c>
      <c r="AA204" s="15" t="s">
        <v>33</v>
      </c>
      <c r="AB204" s="474" t="s">
        <v>34</v>
      </c>
      <c r="AC204" s="15" t="s">
        <v>33</v>
      </c>
      <c r="AD204" s="474" t="s">
        <v>34</v>
      </c>
      <c r="AE204" s="15" t="s">
        <v>33</v>
      </c>
      <c r="AF204" s="474" t="s">
        <v>34</v>
      </c>
      <c r="AG204" s="15" t="s">
        <v>33</v>
      </c>
      <c r="AH204" s="474" t="s">
        <v>34</v>
      </c>
      <c r="AI204" s="15" t="s">
        <v>33</v>
      </c>
      <c r="AJ204" s="474" t="s">
        <v>34</v>
      </c>
      <c r="AK204" s="15" t="s">
        <v>33</v>
      </c>
      <c r="AL204" s="474" t="s">
        <v>34</v>
      </c>
      <c r="AM204" s="15" t="s">
        <v>33</v>
      </c>
      <c r="AN204" s="474" t="s">
        <v>34</v>
      </c>
      <c r="AO204" s="15" t="s">
        <v>33</v>
      </c>
      <c r="AP204" s="474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9" t="s">
        <v>84</v>
      </c>
      <c r="B205" s="342">
        <f t="shared" ref="B205:B210" si="36">SUM(C205+D205)</f>
        <v>164</v>
      </c>
      <c r="C205" s="343">
        <f t="shared" ref="C205:D210" si="37">SUM(E205+G205+I205+K205+M205+O205+Q205+S205+U205+W205+Y205+AA205+AC205+AE205+AG205+AI205+AK205+AM205+AO205)</f>
        <v>71</v>
      </c>
      <c r="D205" s="334">
        <f t="shared" si="37"/>
        <v>93</v>
      </c>
      <c r="E205" s="37">
        <v>0</v>
      </c>
      <c r="F205" s="38">
        <v>0</v>
      </c>
      <c r="G205" s="37">
        <v>0</v>
      </c>
      <c r="H205" s="39">
        <v>0</v>
      </c>
      <c r="I205" s="37">
        <v>0</v>
      </c>
      <c r="J205" s="39">
        <v>0</v>
      </c>
      <c r="K205" s="37">
        <v>1</v>
      </c>
      <c r="L205" s="39">
        <v>1</v>
      </c>
      <c r="M205" s="37">
        <v>5</v>
      </c>
      <c r="N205" s="39">
        <v>8</v>
      </c>
      <c r="O205" s="37">
        <v>2</v>
      </c>
      <c r="P205" s="39">
        <v>3</v>
      </c>
      <c r="Q205" s="37">
        <v>4</v>
      </c>
      <c r="R205" s="39">
        <v>0</v>
      </c>
      <c r="S205" s="37">
        <v>2</v>
      </c>
      <c r="T205" s="39">
        <v>1</v>
      </c>
      <c r="U205" s="37">
        <v>1</v>
      </c>
      <c r="V205" s="39">
        <v>2</v>
      </c>
      <c r="W205" s="37">
        <v>2</v>
      </c>
      <c r="X205" s="39">
        <v>3</v>
      </c>
      <c r="Y205" s="40">
        <v>2</v>
      </c>
      <c r="Z205" s="39">
        <v>7</v>
      </c>
      <c r="AA205" s="40">
        <v>2</v>
      </c>
      <c r="AB205" s="39">
        <v>5</v>
      </c>
      <c r="AC205" s="40">
        <v>4</v>
      </c>
      <c r="AD205" s="39">
        <v>5</v>
      </c>
      <c r="AE205" s="40">
        <v>9</v>
      </c>
      <c r="AF205" s="39">
        <v>12</v>
      </c>
      <c r="AG205" s="40">
        <v>9</v>
      </c>
      <c r="AH205" s="39">
        <v>11</v>
      </c>
      <c r="AI205" s="40">
        <v>6</v>
      </c>
      <c r="AJ205" s="39">
        <v>9</v>
      </c>
      <c r="AK205" s="40">
        <v>3</v>
      </c>
      <c r="AL205" s="39">
        <v>7</v>
      </c>
      <c r="AM205" s="40">
        <v>8</v>
      </c>
      <c r="AN205" s="39">
        <v>5</v>
      </c>
      <c r="AO205" s="40">
        <v>11</v>
      </c>
      <c r="AP205" s="39">
        <v>14</v>
      </c>
      <c r="AQ205" s="354">
        <v>164</v>
      </c>
      <c r="AR205" s="355">
        <v>122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180" t="s">
        <v>85</v>
      </c>
      <c r="B206" s="324">
        <f t="shared" si="36"/>
        <v>0</v>
      </c>
      <c r="C206" s="325">
        <f t="shared" si="37"/>
        <v>0</v>
      </c>
      <c r="D206" s="326">
        <f t="shared" si="37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8">CA206&amp;CB206</f>
        <v/>
      </c>
      <c r="AT206" s="30"/>
      <c r="CA206" s="31" t="str">
        <f t="shared" ref="CA206:CA209" si="39">IF(CG206=1,"* El número de Beneficiarios NO DEBE ser mayor que el Total. ","")</f>
        <v/>
      </c>
      <c r="CB206" s="31" t="str">
        <f t="shared" ref="CB206:CB209" si="40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1">IF(B206&lt;AQ206,1,0)</f>
        <v>0</v>
      </c>
      <c r="CH206" s="32">
        <f t="shared" ref="CH206:CH209" si="42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180" t="s">
        <v>86</v>
      </c>
      <c r="B207" s="324">
        <f t="shared" si="36"/>
        <v>0</v>
      </c>
      <c r="C207" s="325">
        <f t="shared" si="37"/>
        <v>0</v>
      </c>
      <c r="D207" s="326">
        <f t="shared" si="37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8"/>
        <v/>
      </c>
      <c r="AT207" s="30"/>
      <c r="CA207" s="31" t="str">
        <f t="shared" si="39"/>
        <v/>
      </c>
      <c r="CB207" s="31" t="str">
        <f t="shared" si="40"/>
        <v/>
      </c>
      <c r="CC207" s="31"/>
      <c r="CD207" s="31"/>
      <c r="CE207" s="31"/>
      <c r="CF207" s="31"/>
      <c r="CG207" s="32">
        <f t="shared" si="41"/>
        <v>0</v>
      </c>
      <c r="CH207" s="32">
        <f t="shared" si="42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57" t="s">
        <v>87</v>
      </c>
      <c r="B208" s="324">
        <f t="shared" si="36"/>
        <v>0</v>
      </c>
      <c r="C208" s="325">
        <f t="shared" si="37"/>
        <v>0</v>
      </c>
      <c r="D208" s="346">
        <f t="shared" si="37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8"/>
        <v/>
      </c>
      <c r="AT208" s="30"/>
      <c r="CA208" s="31" t="str">
        <f t="shared" si="39"/>
        <v/>
      </c>
      <c r="CB208" s="31" t="str">
        <f t="shared" si="40"/>
        <v/>
      </c>
      <c r="CC208" s="31"/>
      <c r="CD208" s="31"/>
      <c r="CE208" s="31"/>
      <c r="CF208" s="31"/>
      <c r="CG208" s="32">
        <f t="shared" si="41"/>
        <v>0</v>
      </c>
      <c r="CH208" s="32">
        <f t="shared" si="42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357" t="s">
        <v>126</v>
      </c>
      <c r="B209" s="181">
        <f t="shared" si="36"/>
        <v>0</v>
      </c>
      <c r="C209" s="182">
        <f t="shared" si="37"/>
        <v>0</v>
      </c>
      <c r="D209" s="326">
        <f t="shared" si="37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8"/>
        <v/>
      </c>
      <c r="AT209" s="30"/>
      <c r="CA209" s="31" t="str">
        <f t="shared" si="39"/>
        <v/>
      </c>
      <c r="CB209" s="31" t="str">
        <f t="shared" si="40"/>
        <v/>
      </c>
      <c r="CC209" s="31"/>
      <c r="CD209" s="31"/>
      <c r="CE209" s="31"/>
      <c r="CF209" s="31"/>
      <c r="CG209" s="32">
        <f t="shared" si="41"/>
        <v>0</v>
      </c>
      <c r="CH209" s="32">
        <f t="shared" si="42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18.75" customHeight="1" x14ac:dyDescent="0.2">
      <c r="A210" s="358" t="s">
        <v>198</v>
      </c>
      <c r="B210" s="359">
        <f t="shared" si="36"/>
        <v>0</v>
      </c>
      <c r="C210" s="349">
        <f t="shared" si="37"/>
        <v>0</v>
      </c>
      <c r="D210" s="360">
        <f t="shared" ref="D210" si="43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8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8.75" customHeight="1" x14ac:dyDescent="0.2">
      <c r="A211" s="312" t="s">
        <v>5</v>
      </c>
      <c r="B211" s="363">
        <f>SUM(B205:B210)</f>
        <v>164</v>
      </c>
      <c r="C211" s="364">
        <f>SUM(C205:C210)</f>
        <v>71</v>
      </c>
      <c r="D211" s="365">
        <f>SUM(D205:D210)</f>
        <v>93</v>
      </c>
      <c r="E211" s="20">
        <f>SUM(E205:E210)</f>
        <v>0</v>
      </c>
      <c r="F211" s="366">
        <f>SUM(F205:F210)</f>
        <v>0</v>
      </c>
      <c r="G211" s="363">
        <f t="shared" ref="G211:AR211" si="44">SUM(G205:G210)</f>
        <v>0</v>
      </c>
      <c r="H211" s="367">
        <f t="shared" si="44"/>
        <v>0</v>
      </c>
      <c r="I211" s="363">
        <f t="shared" si="44"/>
        <v>0</v>
      </c>
      <c r="J211" s="367">
        <f t="shared" si="44"/>
        <v>0</v>
      </c>
      <c r="K211" s="363">
        <f t="shared" si="44"/>
        <v>1</v>
      </c>
      <c r="L211" s="367">
        <f t="shared" si="44"/>
        <v>1</v>
      </c>
      <c r="M211" s="363">
        <f t="shared" si="44"/>
        <v>5</v>
      </c>
      <c r="N211" s="367">
        <f t="shared" si="44"/>
        <v>8</v>
      </c>
      <c r="O211" s="363">
        <f t="shared" si="44"/>
        <v>2</v>
      </c>
      <c r="P211" s="367">
        <f t="shared" si="44"/>
        <v>3</v>
      </c>
      <c r="Q211" s="363">
        <f t="shared" si="44"/>
        <v>4</v>
      </c>
      <c r="R211" s="367">
        <f t="shared" si="44"/>
        <v>0</v>
      </c>
      <c r="S211" s="363">
        <f t="shared" si="44"/>
        <v>2</v>
      </c>
      <c r="T211" s="367">
        <f t="shared" si="44"/>
        <v>1</v>
      </c>
      <c r="U211" s="363">
        <f t="shared" si="44"/>
        <v>1</v>
      </c>
      <c r="V211" s="367">
        <f t="shared" si="44"/>
        <v>2</v>
      </c>
      <c r="W211" s="363">
        <f t="shared" si="44"/>
        <v>2</v>
      </c>
      <c r="X211" s="367">
        <f t="shared" si="44"/>
        <v>3</v>
      </c>
      <c r="Y211" s="363">
        <f t="shared" si="44"/>
        <v>2</v>
      </c>
      <c r="Z211" s="367">
        <f t="shared" si="44"/>
        <v>7</v>
      </c>
      <c r="AA211" s="363">
        <f t="shared" si="44"/>
        <v>2</v>
      </c>
      <c r="AB211" s="367">
        <f t="shared" si="44"/>
        <v>5</v>
      </c>
      <c r="AC211" s="363">
        <f t="shared" si="44"/>
        <v>4</v>
      </c>
      <c r="AD211" s="367">
        <f t="shared" si="44"/>
        <v>5</v>
      </c>
      <c r="AE211" s="363">
        <f t="shared" si="44"/>
        <v>9</v>
      </c>
      <c r="AF211" s="367">
        <f t="shared" si="44"/>
        <v>12</v>
      </c>
      <c r="AG211" s="363">
        <f t="shared" si="44"/>
        <v>9</v>
      </c>
      <c r="AH211" s="367">
        <f t="shared" si="44"/>
        <v>11</v>
      </c>
      <c r="AI211" s="363">
        <f t="shared" si="44"/>
        <v>6</v>
      </c>
      <c r="AJ211" s="367">
        <f t="shared" si="44"/>
        <v>9</v>
      </c>
      <c r="AK211" s="363">
        <f t="shared" si="44"/>
        <v>3</v>
      </c>
      <c r="AL211" s="367">
        <f t="shared" si="44"/>
        <v>7</v>
      </c>
      <c r="AM211" s="363">
        <f t="shared" si="44"/>
        <v>8</v>
      </c>
      <c r="AN211" s="367">
        <f t="shared" si="44"/>
        <v>5</v>
      </c>
      <c r="AO211" s="368">
        <f t="shared" si="44"/>
        <v>11</v>
      </c>
      <c r="AP211" s="367">
        <f t="shared" si="44"/>
        <v>14</v>
      </c>
      <c r="AQ211" s="365">
        <f t="shared" si="44"/>
        <v>164</v>
      </c>
      <c r="AR211" s="369">
        <f t="shared" si="44"/>
        <v>122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5" customHeight="1" x14ac:dyDescent="0.2">
      <c r="A213" s="479" t="s">
        <v>79</v>
      </c>
      <c r="B213" s="477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9" t="s">
        <v>84</v>
      </c>
      <c r="B214" s="284">
        <v>306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180" t="s">
        <v>85</v>
      </c>
      <c r="B215" s="100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180" t="s">
        <v>86</v>
      </c>
      <c r="B216" s="100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357" t="s">
        <v>87</v>
      </c>
      <c r="B217" s="100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18" customHeight="1" x14ac:dyDescent="0.2">
      <c r="A218" s="371" t="s">
        <v>198</v>
      </c>
      <c r="B218" s="318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18" customHeight="1" x14ac:dyDescent="0.2">
      <c r="A219" s="307" t="s">
        <v>5</v>
      </c>
      <c r="B219" s="291">
        <f>SUM(B214:B218)</f>
        <v>306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26.45" customHeight="1" x14ac:dyDescent="0.2">
      <c r="A221" s="479" t="s">
        <v>79</v>
      </c>
      <c r="B221" s="478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9" t="s">
        <v>84</v>
      </c>
      <c r="B222" s="216">
        <v>1165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180" t="s">
        <v>85</v>
      </c>
      <c r="B223" s="100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180" t="s">
        <v>86</v>
      </c>
      <c r="B224" s="100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18" customHeight="1" x14ac:dyDescent="0.2">
      <c r="A225" s="373" t="s">
        <v>87</v>
      </c>
      <c r="B225" s="91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18" customHeight="1" x14ac:dyDescent="0.2">
      <c r="A226" s="307" t="s">
        <v>5</v>
      </c>
      <c r="B226" s="291">
        <f>SUM(B222:B225)</f>
        <v>1165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4" customHeight="1" x14ac:dyDescent="0.2">
      <c r="A228" s="479" t="s">
        <v>202</v>
      </c>
      <c r="B228" s="478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ht="19.5" customHeight="1" x14ac:dyDescent="0.2">
      <c r="A233" s="473" t="s">
        <v>92</v>
      </c>
      <c r="B233" s="478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228" t="s">
        <v>96</v>
      </c>
      <c r="B234" s="284">
        <v>747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x14ac:dyDescent="0.2">
      <c r="A235" s="229" t="s">
        <v>97</v>
      </c>
      <c r="B235" s="216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230" t="s">
        <v>98</v>
      </c>
      <c r="B236" s="100">
        <v>574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ht="15" customHeight="1" x14ac:dyDescent="0.2">
      <c r="A237" s="230" t="s">
        <v>99</v>
      </c>
      <c r="B237" s="100">
        <v>63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230" t="s">
        <v>100</v>
      </c>
      <c r="B238" s="100">
        <v>4</v>
      </c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2"/>
      <c r="CV238" s="2"/>
      <c r="CW238" s="2"/>
      <c r="CX238" s="2"/>
      <c r="CY238" s="2"/>
      <c r="CZ238" s="2"/>
    </row>
    <row r="239" spans="1:104" x14ac:dyDescent="0.2">
      <c r="A239" s="230" t="s">
        <v>207</v>
      </c>
      <c r="B239" s="100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2"/>
      <c r="CV239" s="2"/>
      <c r="CW239" s="2"/>
      <c r="CX239" s="2"/>
      <c r="CY239" s="2"/>
      <c r="CZ239" s="2"/>
    </row>
    <row r="240" spans="1:104" x14ac:dyDescent="0.2">
      <c r="A240" s="230" t="s">
        <v>208</v>
      </c>
      <c r="B240" s="100"/>
      <c r="CU240" s="2"/>
      <c r="CV240" s="2"/>
      <c r="CW240" s="2"/>
      <c r="CX240" s="2"/>
      <c r="CY240" s="2"/>
      <c r="CZ240" s="2"/>
    </row>
    <row r="241" spans="1:104" x14ac:dyDescent="0.2">
      <c r="A241" s="230" t="s">
        <v>101</v>
      </c>
      <c r="B241" s="100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ht="15.75" customHeight="1" x14ac:dyDescent="0.2">
      <c r="A242" s="230" t="s">
        <v>102</v>
      </c>
      <c r="B242" s="100">
        <v>1460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16.5" customHeight="1" x14ac:dyDescent="0.2">
      <c r="A243" s="231" t="s">
        <v>103</v>
      </c>
      <c r="B243" s="100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ht="16.5" customHeight="1" x14ac:dyDescent="0.2">
      <c r="A244" s="232" t="s">
        <v>104</v>
      </c>
      <c r="B244" s="100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233" t="s">
        <v>105</v>
      </c>
      <c r="B245" s="100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x14ac:dyDescent="0.2">
      <c r="A246" s="233" t="s">
        <v>106</v>
      </c>
      <c r="B246" s="100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ht="27" customHeight="1" x14ac:dyDescent="0.2">
      <c r="A247" s="232" t="s">
        <v>107</v>
      </c>
      <c r="B247" s="100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234" t="s">
        <v>108</v>
      </c>
      <c r="B248" s="100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x14ac:dyDescent="0.2">
      <c r="A249" s="235" t="s">
        <v>109</v>
      </c>
      <c r="B249" s="100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x14ac:dyDescent="0.2">
      <c r="A250" s="233" t="s">
        <v>110</v>
      </c>
      <c r="B250" s="100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27" customHeight="1" x14ac:dyDescent="0.2">
      <c r="A251" s="232" t="s">
        <v>111</v>
      </c>
      <c r="B251" s="100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x14ac:dyDescent="0.2">
      <c r="A252" s="232" t="s">
        <v>112</v>
      </c>
      <c r="B252" s="100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x14ac:dyDescent="0.2">
      <c r="A253" s="233" t="s">
        <v>113</v>
      </c>
      <c r="B253" s="100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233" t="s">
        <v>114</v>
      </c>
      <c r="B254" s="100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233" t="s">
        <v>115</v>
      </c>
      <c r="B255" s="100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15" customHeight="1" x14ac:dyDescent="0.2">
      <c r="A256" s="233" t="s">
        <v>116</v>
      </c>
      <c r="B256" s="100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236" t="s">
        <v>117</v>
      </c>
      <c r="B257" s="100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237" t="s">
        <v>118</v>
      </c>
      <c r="B258" s="100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237" t="s">
        <v>119</v>
      </c>
      <c r="B259" s="100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237" t="s">
        <v>120</v>
      </c>
      <c r="B260" s="100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26.25" customHeight="1" x14ac:dyDescent="0.2">
      <c r="A261" s="238" t="s">
        <v>121</v>
      </c>
      <c r="B261" s="100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237" t="s">
        <v>122</v>
      </c>
      <c r="B262" s="100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77" t="s">
        <v>209</v>
      </c>
      <c r="B263" s="100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234" t="s">
        <v>210</v>
      </c>
      <c r="B264" s="100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234" t="s">
        <v>211</v>
      </c>
      <c r="B265" s="100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5" customHeight="1" x14ac:dyDescent="0.2">
      <c r="A266" s="234" t="s">
        <v>212</v>
      </c>
      <c r="B266" s="100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5" customHeight="1" x14ac:dyDescent="0.2">
      <c r="A267" s="234" t="s">
        <v>123</v>
      </c>
      <c r="B267" s="100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15" customHeight="1" x14ac:dyDescent="0.2">
      <c r="A268" s="239" t="s">
        <v>124</v>
      </c>
      <c r="B268" s="318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17.25" customHeight="1" x14ac:dyDescent="0.2">
      <c r="A269" s="312" t="s">
        <v>5</v>
      </c>
      <c r="B269" s="259">
        <f>SUM(B234:B268)</f>
        <v>2848</v>
      </c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30.75" customHeight="1" x14ac:dyDescent="0.2">
      <c r="A270" s="415" t="s">
        <v>250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ht="21.75" customHeight="1" x14ac:dyDescent="0.2">
      <c r="A271" s="860" t="s">
        <v>214</v>
      </c>
      <c r="B271" s="949" t="s">
        <v>5</v>
      </c>
      <c r="C271" s="950"/>
      <c r="D271" s="951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</row>
    <row r="272" spans="1:104" ht="23.25" customHeight="1" x14ac:dyDescent="0.2">
      <c r="A272" s="862"/>
      <c r="B272" s="380" t="s">
        <v>32</v>
      </c>
      <c r="C272" s="116" t="s">
        <v>33</v>
      </c>
      <c r="D272" s="482" t="s">
        <v>34</v>
      </c>
      <c r="E272" s="381" t="s">
        <v>33</v>
      </c>
      <c r="F272" s="472" t="s">
        <v>34</v>
      </c>
      <c r="G272" s="381" t="s">
        <v>33</v>
      </c>
      <c r="H272" s="472" t="s">
        <v>34</v>
      </c>
      <c r="I272" s="381" t="s">
        <v>33</v>
      </c>
      <c r="J272" s="472" t="s">
        <v>34</v>
      </c>
      <c r="K272" s="381" t="s">
        <v>33</v>
      </c>
      <c r="L272" s="472" t="s">
        <v>34</v>
      </c>
      <c r="M272" s="381" t="s">
        <v>33</v>
      </c>
      <c r="N272" s="472" t="s">
        <v>34</v>
      </c>
      <c r="O272" s="381" t="s">
        <v>33</v>
      </c>
      <c r="P272" s="472" t="s">
        <v>34</v>
      </c>
      <c r="Q272" s="381" t="s">
        <v>33</v>
      </c>
      <c r="R272" s="472" t="s">
        <v>34</v>
      </c>
      <c r="S272" s="381" t="s">
        <v>33</v>
      </c>
      <c r="T272" s="472" t="s">
        <v>34</v>
      </c>
      <c r="U272" s="381" t="s">
        <v>33</v>
      </c>
      <c r="V272" s="472" t="s">
        <v>34</v>
      </c>
      <c r="W272" s="381" t="s">
        <v>33</v>
      </c>
      <c r="X272" s="472" t="s">
        <v>34</v>
      </c>
      <c r="Y272" s="381" t="s">
        <v>33</v>
      </c>
      <c r="Z272" s="472" t="s">
        <v>34</v>
      </c>
      <c r="AA272" s="381" t="s">
        <v>33</v>
      </c>
      <c r="AB272" s="472" t="s">
        <v>34</v>
      </c>
      <c r="AC272" s="381" t="s">
        <v>33</v>
      </c>
      <c r="AD272" s="472" t="s">
        <v>34</v>
      </c>
      <c r="AE272" s="381" t="s">
        <v>33</v>
      </c>
      <c r="AF272" s="472" t="s">
        <v>34</v>
      </c>
      <c r="AG272" s="381" t="s">
        <v>33</v>
      </c>
      <c r="AH272" s="472" t="s">
        <v>34</v>
      </c>
      <c r="AI272" s="381" t="s">
        <v>33</v>
      </c>
      <c r="AJ272" s="472" t="s">
        <v>34</v>
      </c>
      <c r="AK272" s="381" t="s">
        <v>33</v>
      </c>
      <c r="AL272" s="472" t="s">
        <v>34</v>
      </c>
      <c r="AM272" s="381" t="s">
        <v>33</v>
      </c>
      <c r="AN272" s="472" t="s">
        <v>34</v>
      </c>
      <c r="AO272" s="381" t="s">
        <v>33</v>
      </c>
      <c r="AP272" s="472" t="s">
        <v>34</v>
      </c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</row>
    <row r="273" spans="1:104" s="385" customFormat="1" ht="16.899999999999999" hidden="1" customHeight="1" x14ac:dyDescent="0.2">
      <c r="A273" s="383" t="s">
        <v>215</v>
      </c>
      <c r="B273" s="471"/>
      <c r="C273" s="381"/>
      <c r="D273" s="472"/>
      <c r="E273" s="381"/>
      <c r="F273" s="472"/>
      <c r="G273" s="381"/>
      <c r="H273" s="472"/>
      <c r="I273" s="381"/>
      <c r="J273" s="472"/>
      <c r="K273" s="381"/>
      <c r="L273" s="472"/>
      <c r="M273" s="381"/>
      <c r="N273" s="472"/>
      <c r="O273" s="381"/>
      <c r="P273" s="472"/>
      <c r="Q273" s="381"/>
      <c r="R273" s="472"/>
      <c r="S273" s="381"/>
      <c r="T273" s="472"/>
      <c r="U273" s="381"/>
      <c r="V273" s="472"/>
      <c r="W273" s="381"/>
      <c r="X273" s="472"/>
      <c r="Y273" s="381"/>
      <c r="Z273" s="472"/>
      <c r="AA273" s="381"/>
      <c r="AB273" s="472"/>
      <c r="AC273" s="381"/>
      <c r="AD273" s="472"/>
      <c r="AE273" s="381"/>
      <c r="AF273" s="472"/>
      <c r="AG273" s="381"/>
      <c r="AH273" s="472"/>
      <c r="AI273" s="381"/>
      <c r="AJ273" s="472"/>
      <c r="AK273" s="381"/>
      <c r="AL273" s="472"/>
      <c r="AM273" s="381"/>
      <c r="AN273" s="472"/>
      <c r="AO273" s="381"/>
      <c r="AP273" s="472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387" t="s">
        <v>216</v>
      </c>
      <c r="B274" s="388">
        <f>SUM(C274:D274)</f>
        <v>27</v>
      </c>
      <c r="C274" s="389">
        <f>+E274+G274+I274+K274+M274+O274+Q274+S274+U274+W274+Y274+AA274+AC274+AE274+AG274+AI274+AK274+AM274+AO274</f>
        <v>15</v>
      </c>
      <c r="D274" s="580">
        <f>+F274+H274+J274+L274+N274+P274+R274+T274+V274+X274+Z274+AB274+AD274+AF274+AH274+AJ274+AL274+AN274+AP274</f>
        <v>12</v>
      </c>
      <c r="E274" s="391"/>
      <c r="F274" s="392"/>
      <c r="G274" s="391"/>
      <c r="H274" s="392"/>
      <c r="I274" s="391"/>
      <c r="J274" s="392"/>
      <c r="K274" s="391"/>
      <c r="L274" s="392"/>
      <c r="M274" s="391"/>
      <c r="N274" s="392"/>
      <c r="O274" s="391"/>
      <c r="P274" s="392"/>
      <c r="Q274" s="391"/>
      <c r="R274" s="392"/>
      <c r="S274" s="391"/>
      <c r="T274" s="392"/>
      <c r="U274" s="391"/>
      <c r="V274" s="392"/>
      <c r="W274" s="391"/>
      <c r="X274" s="392"/>
      <c r="Y274" s="391"/>
      <c r="Z274" s="392"/>
      <c r="AA274" s="391"/>
      <c r="AB274" s="392"/>
      <c r="AC274" s="391"/>
      <c r="AD274" s="392"/>
      <c r="AE274" s="391">
        <v>1</v>
      </c>
      <c r="AF274" s="392"/>
      <c r="AG274" s="391">
        <v>1</v>
      </c>
      <c r="AH274" s="392"/>
      <c r="AI274" s="391">
        <v>2</v>
      </c>
      <c r="AJ274" s="392">
        <v>3</v>
      </c>
      <c r="AK274" s="391">
        <v>2</v>
      </c>
      <c r="AL274" s="392">
        <v>2</v>
      </c>
      <c r="AM274" s="391">
        <v>2</v>
      </c>
      <c r="AN274" s="392">
        <v>2</v>
      </c>
      <c r="AO274" s="391">
        <v>7</v>
      </c>
      <c r="AP274" s="393">
        <v>5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946" t="s">
        <v>217</v>
      </c>
      <c r="B275" s="947"/>
      <c r="C275" s="947"/>
      <c r="D275" s="947"/>
      <c r="E275" s="947"/>
      <c r="F275" s="947"/>
      <c r="G275" s="947"/>
      <c r="H275" s="947"/>
      <c r="I275" s="947"/>
      <c r="J275" s="947"/>
      <c r="K275" s="947"/>
      <c r="L275" s="947"/>
      <c r="M275" s="947"/>
      <c r="N275" s="947"/>
      <c r="O275" s="947"/>
      <c r="P275" s="947"/>
      <c r="Q275" s="947"/>
      <c r="R275" s="947"/>
      <c r="S275" s="947"/>
      <c r="T275" s="947"/>
      <c r="U275" s="947"/>
      <c r="V275" s="947"/>
      <c r="W275" s="947"/>
      <c r="X275" s="947"/>
      <c r="Y275" s="947"/>
      <c r="Z275" s="947"/>
      <c r="AA275" s="947"/>
      <c r="AB275" s="947"/>
      <c r="AC275" s="947"/>
      <c r="AD275" s="947"/>
      <c r="AE275" s="947"/>
      <c r="AF275" s="947"/>
      <c r="AG275" s="947"/>
      <c r="AH275" s="947"/>
      <c r="AI275" s="947"/>
      <c r="AJ275" s="947"/>
      <c r="AK275" s="947"/>
      <c r="AL275" s="947"/>
      <c r="AM275" s="947"/>
      <c r="AN275" s="947"/>
      <c r="AO275" s="947"/>
      <c r="AP275" s="948"/>
      <c r="BY275" s="2"/>
      <c r="BZ275" s="2"/>
    </row>
    <row r="276" spans="1:104" x14ac:dyDescent="0.2">
      <c r="A276" s="394" t="s">
        <v>218</v>
      </c>
      <c r="B276" s="395">
        <f t="shared" ref="B276:B289" si="45">SUM(C276:D276)</f>
        <v>13</v>
      </c>
      <c r="C276" s="396">
        <f t="shared" ref="C276:D288" si="46">+E276+G276+I276+K276+M276+O276+Q276+S276+U276+W276+Y276+AA276+AC276+AE276+AG276+AI276+AK276+AM276+AO276</f>
        <v>5</v>
      </c>
      <c r="D276" s="397">
        <f t="shared" si="46"/>
        <v>8</v>
      </c>
      <c r="E276" s="398"/>
      <c r="F276" s="399"/>
      <c r="G276" s="398"/>
      <c r="H276" s="399"/>
      <c r="I276" s="398"/>
      <c r="J276" s="399"/>
      <c r="K276" s="398"/>
      <c r="L276" s="399"/>
      <c r="M276" s="398"/>
      <c r="N276" s="399"/>
      <c r="O276" s="398"/>
      <c r="P276" s="399"/>
      <c r="Q276" s="398"/>
      <c r="R276" s="399"/>
      <c r="S276" s="398"/>
      <c r="T276" s="399"/>
      <c r="U276" s="398"/>
      <c r="V276" s="399"/>
      <c r="W276" s="398"/>
      <c r="X276" s="399"/>
      <c r="Y276" s="398"/>
      <c r="Z276" s="399"/>
      <c r="AA276" s="398"/>
      <c r="AB276" s="399"/>
      <c r="AC276" s="398"/>
      <c r="AD276" s="399"/>
      <c r="AE276" s="398"/>
      <c r="AF276" s="399"/>
      <c r="AG276" s="398">
        <v>1</v>
      </c>
      <c r="AH276" s="399"/>
      <c r="AI276" s="398"/>
      <c r="AJ276" s="399">
        <v>2</v>
      </c>
      <c r="AK276" s="398">
        <v>1</v>
      </c>
      <c r="AL276" s="399">
        <v>1</v>
      </c>
      <c r="AM276" s="398">
        <v>1</v>
      </c>
      <c r="AN276" s="399">
        <v>1</v>
      </c>
      <c r="AO276" s="398">
        <v>2</v>
      </c>
      <c r="AP276" s="400">
        <v>4</v>
      </c>
      <c r="BY276" s="2"/>
      <c r="BZ276" s="2"/>
    </row>
    <row r="277" spans="1:104" x14ac:dyDescent="0.2">
      <c r="A277" s="233" t="s">
        <v>219</v>
      </c>
      <c r="B277" s="401">
        <f t="shared" si="45"/>
        <v>1</v>
      </c>
      <c r="C277" s="402">
        <f>+E277+G277+I277+K277+M277+O277+Q277+S277+U277+W277+Y277+AA277+AC277+AE277+AG277+AI277+AK277+AM277+AO277</f>
        <v>1</v>
      </c>
      <c r="D277" s="403">
        <f t="shared" si="46"/>
        <v>0</v>
      </c>
      <c r="E277" s="404"/>
      <c r="F277" s="405"/>
      <c r="G277" s="404"/>
      <c r="H277" s="405"/>
      <c r="I277" s="404"/>
      <c r="J277" s="405"/>
      <c r="K277" s="404"/>
      <c r="L277" s="405"/>
      <c r="M277" s="404"/>
      <c r="N277" s="405"/>
      <c r="O277" s="404"/>
      <c r="P277" s="405"/>
      <c r="Q277" s="404"/>
      <c r="R277" s="405"/>
      <c r="S277" s="404"/>
      <c r="T277" s="405"/>
      <c r="U277" s="404"/>
      <c r="V277" s="405"/>
      <c r="W277" s="404"/>
      <c r="X277" s="405"/>
      <c r="Y277" s="404"/>
      <c r="Z277" s="405"/>
      <c r="AA277" s="404"/>
      <c r="AB277" s="405"/>
      <c r="AC277" s="404"/>
      <c r="AD277" s="405"/>
      <c r="AE277" s="404">
        <v>1</v>
      </c>
      <c r="AF277" s="405"/>
      <c r="AG277" s="404"/>
      <c r="AH277" s="405"/>
      <c r="AI277" s="404"/>
      <c r="AJ277" s="405"/>
      <c r="AK277" s="404"/>
      <c r="AL277" s="405"/>
      <c r="AM277" s="404"/>
      <c r="AN277" s="405"/>
      <c r="AO277" s="404"/>
      <c r="AP277" s="406"/>
      <c r="BY277" s="2"/>
      <c r="BZ277" s="2"/>
    </row>
    <row r="278" spans="1:104" x14ac:dyDescent="0.2">
      <c r="A278" s="233" t="s">
        <v>220</v>
      </c>
      <c r="B278" s="401">
        <f t="shared" si="45"/>
        <v>0</v>
      </c>
      <c r="C278" s="402">
        <f t="shared" si="46"/>
        <v>0</v>
      </c>
      <c r="D278" s="403">
        <f t="shared" si="46"/>
        <v>0</v>
      </c>
      <c r="E278" s="404"/>
      <c r="F278" s="405"/>
      <c r="G278" s="404"/>
      <c r="H278" s="405"/>
      <c r="I278" s="404"/>
      <c r="J278" s="405"/>
      <c r="K278" s="404"/>
      <c r="L278" s="405"/>
      <c r="M278" s="404"/>
      <c r="N278" s="405"/>
      <c r="O278" s="404"/>
      <c r="P278" s="405"/>
      <c r="Q278" s="404"/>
      <c r="R278" s="405"/>
      <c r="S278" s="404"/>
      <c r="T278" s="405"/>
      <c r="U278" s="404"/>
      <c r="V278" s="405"/>
      <c r="W278" s="404"/>
      <c r="X278" s="405"/>
      <c r="Y278" s="404"/>
      <c r="Z278" s="405"/>
      <c r="AA278" s="404"/>
      <c r="AB278" s="405"/>
      <c r="AC278" s="404"/>
      <c r="AD278" s="405"/>
      <c r="AE278" s="404"/>
      <c r="AF278" s="405"/>
      <c r="AG278" s="404"/>
      <c r="AH278" s="405"/>
      <c r="AI278" s="404"/>
      <c r="AJ278" s="405"/>
      <c r="AK278" s="404"/>
      <c r="AL278" s="405"/>
      <c r="AM278" s="404"/>
      <c r="AN278" s="405"/>
      <c r="AO278" s="404"/>
      <c r="AP278" s="406"/>
      <c r="BY278" s="2"/>
      <c r="BZ278" s="2"/>
    </row>
    <row r="279" spans="1:104" x14ac:dyDescent="0.2">
      <c r="A279" s="233" t="s">
        <v>221</v>
      </c>
      <c r="B279" s="401">
        <f t="shared" si="45"/>
        <v>2</v>
      </c>
      <c r="C279" s="402">
        <f t="shared" si="46"/>
        <v>1</v>
      </c>
      <c r="D279" s="403">
        <f t="shared" si="46"/>
        <v>1</v>
      </c>
      <c r="E279" s="404"/>
      <c r="F279" s="405"/>
      <c r="G279" s="404"/>
      <c r="H279" s="405"/>
      <c r="I279" s="404"/>
      <c r="J279" s="405"/>
      <c r="K279" s="404"/>
      <c r="L279" s="405"/>
      <c r="M279" s="404"/>
      <c r="N279" s="405"/>
      <c r="O279" s="404"/>
      <c r="P279" s="405"/>
      <c r="Q279" s="404"/>
      <c r="R279" s="405"/>
      <c r="S279" s="404"/>
      <c r="T279" s="405"/>
      <c r="U279" s="404"/>
      <c r="V279" s="405"/>
      <c r="W279" s="404"/>
      <c r="X279" s="405"/>
      <c r="Y279" s="404"/>
      <c r="Z279" s="405"/>
      <c r="AA279" s="404"/>
      <c r="AB279" s="405"/>
      <c r="AC279" s="404"/>
      <c r="AD279" s="405"/>
      <c r="AE279" s="404"/>
      <c r="AF279" s="405"/>
      <c r="AG279" s="404">
        <v>1</v>
      </c>
      <c r="AH279" s="405"/>
      <c r="AI279" s="404"/>
      <c r="AJ279" s="405"/>
      <c r="AK279" s="404"/>
      <c r="AL279" s="405"/>
      <c r="AM279" s="404"/>
      <c r="AN279" s="405"/>
      <c r="AO279" s="404"/>
      <c r="AP279" s="406">
        <v>1</v>
      </c>
      <c r="BY279" s="2"/>
      <c r="BZ279" s="2"/>
    </row>
    <row r="280" spans="1:104" x14ac:dyDescent="0.2">
      <c r="A280" s="233" t="s">
        <v>222</v>
      </c>
      <c r="B280" s="401">
        <f t="shared" si="45"/>
        <v>4</v>
      </c>
      <c r="C280" s="402">
        <f t="shared" si="46"/>
        <v>3</v>
      </c>
      <c r="D280" s="403">
        <f t="shared" si="46"/>
        <v>1</v>
      </c>
      <c r="E280" s="404"/>
      <c r="F280" s="405"/>
      <c r="G280" s="404"/>
      <c r="H280" s="405"/>
      <c r="I280" s="404"/>
      <c r="J280" s="405"/>
      <c r="K280" s="404"/>
      <c r="L280" s="405"/>
      <c r="M280" s="404"/>
      <c r="N280" s="405"/>
      <c r="O280" s="404"/>
      <c r="P280" s="405"/>
      <c r="Q280" s="404"/>
      <c r="R280" s="405"/>
      <c r="S280" s="404"/>
      <c r="T280" s="405"/>
      <c r="U280" s="404"/>
      <c r="V280" s="405"/>
      <c r="W280" s="404"/>
      <c r="X280" s="405"/>
      <c r="Y280" s="404"/>
      <c r="Z280" s="405"/>
      <c r="AA280" s="404"/>
      <c r="AB280" s="405"/>
      <c r="AC280" s="404"/>
      <c r="AD280" s="405"/>
      <c r="AE280" s="404"/>
      <c r="AF280" s="405"/>
      <c r="AG280" s="404"/>
      <c r="AH280" s="405"/>
      <c r="AI280" s="404"/>
      <c r="AJ280" s="405"/>
      <c r="AK280" s="404">
        <v>1</v>
      </c>
      <c r="AL280" s="405">
        <v>1</v>
      </c>
      <c r="AM280" s="404">
        <v>1</v>
      </c>
      <c r="AN280" s="405"/>
      <c r="AO280" s="404">
        <v>1</v>
      </c>
      <c r="AP280" s="406"/>
      <c r="BY280" s="2"/>
      <c r="BZ280" s="2"/>
    </row>
    <row r="281" spans="1:104" x14ac:dyDescent="0.2">
      <c r="A281" s="233" t="s">
        <v>223</v>
      </c>
      <c r="B281" s="401">
        <f t="shared" si="45"/>
        <v>13</v>
      </c>
      <c r="C281" s="402">
        <f t="shared" si="46"/>
        <v>7</v>
      </c>
      <c r="D281" s="403">
        <f t="shared" si="46"/>
        <v>6</v>
      </c>
      <c r="E281" s="404"/>
      <c r="F281" s="405"/>
      <c r="G281" s="404"/>
      <c r="H281" s="405"/>
      <c r="I281" s="404"/>
      <c r="J281" s="405"/>
      <c r="K281" s="404"/>
      <c r="L281" s="405"/>
      <c r="M281" s="404"/>
      <c r="N281" s="405"/>
      <c r="O281" s="404"/>
      <c r="P281" s="405"/>
      <c r="Q281" s="404"/>
      <c r="R281" s="405"/>
      <c r="S281" s="404"/>
      <c r="T281" s="405"/>
      <c r="U281" s="404"/>
      <c r="V281" s="405"/>
      <c r="W281" s="404"/>
      <c r="X281" s="405"/>
      <c r="Y281" s="404"/>
      <c r="Z281" s="405"/>
      <c r="AA281" s="404"/>
      <c r="AB281" s="405"/>
      <c r="AC281" s="404"/>
      <c r="AD281" s="405"/>
      <c r="AE281" s="404"/>
      <c r="AF281" s="405"/>
      <c r="AG281" s="404"/>
      <c r="AH281" s="405"/>
      <c r="AI281" s="404">
        <v>2</v>
      </c>
      <c r="AJ281" s="405">
        <v>1</v>
      </c>
      <c r="AK281" s="404"/>
      <c r="AL281" s="405"/>
      <c r="AM281" s="404"/>
      <c r="AN281" s="405">
        <v>2</v>
      </c>
      <c r="AO281" s="404">
        <v>5</v>
      </c>
      <c r="AP281" s="406">
        <v>3</v>
      </c>
      <c r="BY281" s="2"/>
      <c r="BZ281" s="2"/>
    </row>
    <row r="282" spans="1:104" x14ac:dyDescent="0.2">
      <c r="A282" s="233" t="s">
        <v>224</v>
      </c>
      <c r="B282" s="401">
        <f t="shared" si="45"/>
        <v>0</v>
      </c>
      <c r="C282" s="402">
        <f t="shared" si="46"/>
        <v>0</v>
      </c>
      <c r="D282" s="403">
        <f>+F282+H282+J282+L282+N282+P282+R282+T282+V282+X282+Z282+AB282+AD282+AF282+AH282+AJ282+AL282+AN282+AP282</f>
        <v>0</v>
      </c>
      <c r="E282" s="404"/>
      <c r="F282" s="405"/>
      <c r="G282" s="404"/>
      <c r="H282" s="405"/>
      <c r="I282" s="404"/>
      <c r="J282" s="405"/>
      <c r="K282" s="404"/>
      <c r="L282" s="405"/>
      <c r="M282" s="404"/>
      <c r="N282" s="405"/>
      <c r="O282" s="404"/>
      <c r="P282" s="405"/>
      <c r="Q282" s="404"/>
      <c r="R282" s="405"/>
      <c r="S282" s="404"/>
      <c r="T282" s="405"/>
      <c r="U282" s="404"/>
      <c r="V282" s="405"/>
      <c r="W282" s="404"/>
      <c r="X282" s="405"/>
      <c r="Y282" s="404"/>
      <c r="Z282" s="405"/>
      <c r="AA282" s="404"/>
      <c r="AB282" s="405"/>
      <c r="AC282" s="404"/>
      <c r="AD282" s="405"/>
      <c r="AE282" s="404"/>
      <c r="AF282" s="405"/>
      <c r="AG282" s="404"/>
      <c r="AH282" s="405"/>
      <c r="AI282" s="404"/>
      <c r="AJ282" s="405"/>
      <c r="AK282" s="404"/>
      <c r="AL282" s="405"/>
      <c r="AM282" s="404"/>
      <c r="AN282" s="405"/>
      <c r="AO282" s="404"/>
      <c r="AP282" s="406"/>
      <c r="BY282" s="2"/>
      <c r="BZ282" s="2"/>
    </row>
    <row r="283" spans="1:104" ht="23.25" customHeight="1" x14ac:dyDescent="0.2">
      <c r="A283" s="232" t="s">
        <v>225</v>
      </c>
      <c r="B283" s="401">
        <f t="shared" si="45"/>
        <v>0</v>
      </c>
      <c r="C283" s="402">
        <f t="shared" si="46"/>
        <v>0</v>
      </c>
      <c r="D283" s="403">
        <f t="shared" si="46"/>
        <v>0</v>
      </c>
      <c r="E283" s="404"/>
      <c r="F283" s="405"/>
      <c r="G283" s="404"/>
      <c r="H283" s="405"/>
      <c r="I283" s="404"/>
      <c r="J283" s="405"/>
      <c r="K283" s="404"/>
      <c r="L283" s="405"/>
      <c r="M283" s="404"/>
      <c r="N283" s="405"/>
      <c r="O283" s="404"/>
      <c r="P283" s="405"/>
      <c r="Q283" s="404"/>
      <c r="R283" s="405"/>
      <c r="S283" s="404"/>
      <c r="T283" s="405"/>
      <c r="U283" s="404"/>
      <c r="V283" s="405"/>
      <c r="W283" s="404"/>
      <c r="X283" s="405"/>
      <c r="Y283" s="404"/>
      <c r="Z283" s="405"/>
      <c r="AA283" s="404"/>
      <c r="AB283" s="405"/>
      <c r="AC283" s="404"/>
      <c r="AD283" s="405"/>
      <c r="AE283" s="404"/>
      <c r="AF283" s="405"/>
      <c r="AG283" s="404"/>
      <c r="AH283" s="405"/>
      <c r="AI283" s="404"/>
      <c r="AJ283" s="405"/>
      <c r="AK283" s="404"/>
      <c r="AL283" s="405"/>
      <c r="AM283" s="404"/>
      <c r="AN283" s="405"/>
      <c r="AO283" s="404"/>
      <c r="AP283" s="406"/>
      <c r="BY283" s="2"/>
      <c r="BZ283" s="2"/>
    </row>
    <row r="284" spans="1:104" ht="25.5" customHeight="1" x14ac:dyDescent="0.2">
      <c r="A284" s="407" t="s">
        <v>226</v>
      </c>
      <c r="B284" s="401">
        <f t="shared" si="45"/>
        <v>0</v>
      </c>
      <c r="C284" s="402">
        <f t="shared" si="46"/>
        <v>0</v>
      </c>
      <c r="D284" s="403">
        <f>+F284+H284+J284+L284+N284+P284+R284+T284+V284+X284+Z284+AB284+AD284+AF284+AH284+AJ284+AL284+AN284+AP284</f>
        <v>0</v>
      </c>
      <c r="E284" s="404"/>
      <c r="F284" s="405"/>
      <c r="G284" s="404"/>
      <c r="H284" s="405"/>
      <c r="I284" s="404"/>
      <c r="J284" s="405"/>
      <c r="K284" s="404"/>
      <c r="L284" s="405"/>
      <c r="M284" s="404"/>
      <c r="N284" s="405"/>
      <c r="O284" s="404"/>
      <c r="P284" s="405"/>
      <c r="Q284" s="404"/>
      <c r="R284" s="405"/>
      <c r="S284" s="404"/>
      <c r="T284" s="405"/>
      <c r="U284" s="404"/>
      <c r="V284" s="405"/>
      <c r="W284" s="404"/>
      <c r="X284" s="405"/>
      <c r="Y284" s="404"/>
      <c r="Z284" s="405"/>
      <c r="AA284" s="404"/>
      <c r="AB284" s="405"/>
      <c r="AC284" s="404"/>
      <c r="AD284" s="405"/>
      <c r="AE284" s="404"/>
      <c r="AF284" s="405"/>
      <c r="AG284" s="404"/>
      <c r="AH284" s="405"/>
      <c r="AI284" s="404"/>
      <c r="AJ284" s="405"/>
      <c r="AK284" s="404"/>
      <c r="AL284" s="405"/>
      <c r="AM284" s="404"/>
      <c r="AN284" s="405"/>
      <c r="AO284" s="404"/>
      <c r="AP284" s="406"/>
      <c r="BY284" s="2"/>
      <c r="BZ284" s="2"/>
    </row>
    <row r="285" spans="1:104" x14ac:dyDescent="0.2">
      <c r="A285" s="233" t="s">
        <v>227</v>
      </c>
      <c r="B285" s="401">
        <f t="shared" si="45"/>
        <v>0</v>
      </c>
      <c r="C285" s="402">
        <f t="shared" si="46"/>
        <v>0</v>
      </c>
      <c r="D285" s="403">
        <f t="shared" si="46"/>
        <v>0</v>
      </c>
      <c r="E285" s="404"/>
      <c r="F285" s="405"/>
      <c r="G285" s="404"/>
      <c r="H285" s="405"/>
      <c r="I285" s="404"/>
      <c r="J285" s="405"/>
      <c r="K285" s="404"/>
      <c r="L285" s="405"/>
      <c r="M285" s="404"/>
      <c r="N285" s="405"/>
      <c r="O285" s="404"/>
      <c r="P285" s="405"/>
      <c r="Q285" s="404"/>
      <c r="R285" s="405"/>
      <c r="S285" s="404"/>
      <c r="T285" s="405"/>
      <c r="U285" s="404"/>
      <c r="V285" s="405"/>
      <c r="W285" s="404"/>
      <c r="X285" s="405"/>
      <c r="Y285" s="404"/>
      <c r="Z285" s="405"/>
      <c r="AA285" s="404"/>
      <c r="AB285" s="405"/>
      <c r="AC285" s="404"/>
      <c r="AD285" s="405"/>
      <c r="AE285" s="404"/>
      <c r="AF285" s="405"/>
      <c r="AG285" s="404"/>
      <c r="AH285" s="405"/>
      <c r="AI285" s="404"/>
      <c r="AJ285" s="405"/>
      <c r="AK285" s="404"/>
      <c r="AL285" s="405"/>
      <c r="AM285" s="404"/>
      <c r="AN285" s="405"/>
      <c r="AO285" s="404"/>
      <c r="AP285" s="406"/>
      <c r="BY285" s="2"/>
      <c r="BZ285" s="2"/>
    </row>
    <row r="286" spans="1:104" x14ac:dyDescent="0.2">
      <c r="A286" s="233" t="s">
        <v>228</v>
      </c>
      <c r="B286" s="401">
        <f t="shared" si="45"/>
        <v>0</v>
      </c>
      <c r="C286" s="402">
        <f t="shared" si="46"/>
        <v>0</v>
      </c>
      <c r="D286" s="403">
        <f t="shared" si="46"/>
        <v>0</v>
      </c>
      <c r="E286" s="404"/>
      <c r="F286" s="405"/>
      <c r="G286" s="404"/>
      <c r="H286" s="405"/>
      <c r="I286" s="404"/>
      <c r="J286" s="405"/>
      <c r="K286" s="404"/>
      <c r="L286" s="405"/>
      <c r="M286" s="404"/>
      <c r="N286" s="405"/>
      <c r="O286" s="404"/>
      <c r="P286" s="405"/>
      <c r="Q286" s="404"/>
      <c r="R286" s="405"/>
      <c r="S286" s="404"/>
      <c r="T286" s="405"/>
      <c r="U286" s="404"/>
      <c r="V286" s="405"/>
      <c r="W286" s="404"/>
      <c r="X286" s="405"/>
      <c r="Y286" s="404"/>
      <c r="Z286" s="405"/>
      <c r="AA286" s="404"/>
      <c r="AB286" s="405"/>
      <c r="AC286" s="404"/>
      <c r="AD286" s="405"/>
      <c r="AE286" s="404"/>
      <c r="AF286" s="405"/>
      <c r="AG286" s="404"/>
      <c r="AH286" s="405"/>
      <c r="AI286" s="404"/>
      <c r="AJ286" s="405"/>
      <c r="AK286" s="404"/>
      <c r="AL286" s="405"/>
      <c r="AM286" s="404"/>
      <c r="AN286" s="405"/>
      <c r="AO286" s="404"/>
      <c r="AP286" s="406"/>
      <c r="BY286" s="2"/>
      <c r="BZ286" s="2"/>
    </row>
    <row r="287" spans="1:104" x14ac:dyDescent="0.2">
      <c r="A287" s="233" t="s">
        <v>229</v>
      </c>
      <c r="B287" s="401">
        <f t="shared" si="45"/>
        <v>0</v>
      </c>
      <c r="C287" s="402">
        <f t="shared" si="46"/>
        <v>0</v>
      </c>
      <c r="D287" s="403">
        <f t="shared" si="46"/>
        <v>0</v>
      </c>
      <c r="E287" s="404"/>
      <c r="F287" s="405"/>
      <c r="G287" s="404"/>
      <c r="H287" s="405"/>
      <c r="I287" s="404"/>
      <c r="J287" s="405"/>
      <c r="K287" s="404"/>
      <c r="L287" s="405"/>
      <c r="M287" s="404"/>
      <c r="N287" s="405"/>
      <c r="O287" s="404"/>
      <c r="P287" s="405"/>
      <c r="Q287" s="404"/>
      <c r="R287" s="405"/>
      <c r="S287" s="404"/>
      <c r="T287" s="405"/>
      <c r="U287" s="404"/>
      <c r="V287" s="405"/>
      <c r="W287" s="404"/>
      <c r="X287" s="405"/>
      <c r="Y287" s="404"/>
      <c r="Z287" s="405"/>
      <c r="AA287" s="404"/>
      <c r="AB287" s="405"/>
      <c r="AC287" s="404"/>
      <c r="AD287" s="405"/>
      <c r="AE287" s="404"/>
      <c r="AF287" s="405"/>
      <c r="AG287" s="404"/>
      <c r="AH287" s="405"/>
      <c r="AI287" s="404"/>
      <c r="AJ287" s="405"/>
      <c r="AK287" s="404"/>
      <c r="AL287" s="405"/>
      <c r="AM287" s="404"/>
      <c r="AN287" s="405"/>
      <c r="AO287" s="404"/>
      <c r="AP287" s="406"/>
      <c r="BY287" s="2"/>
      <c r="BZ287" s="2"/>
    </row>
    <row r="288" spans="1:104" x14ac:dyDescent="0.2">
      <c r="A288" s="233" t="s">
        <v>230</v>
      </c>
      <c r="B288" s="401">
        <f t="shared" si="45"/>
        <v>0</v>
      </c>
      <c r="C288" s="402">
        <f t="shared" si="46"/>
        <v>0</v>
      </c>
      <c r="D288" s="403">
        <f t="shared" si="46"/>
        <v>0</v>
      </c>
      <c r="E288" s="404"/>
      <c r="F288" s="405"/>
      <c r="G288" s="404"/>
      <c r="H288" s="405"/>
      <c r="I288" s="404"/>
      <c r="J288" s="405"/>
      <c r="K288" s="404"/>
      <c r="L288" s="405"/>
      <c r="M288" s="404"/>
      <c r="N288" s="405"/>
      <c r="O288" s="404"/>
      <c r="P288" s="405"/>
      <c r="Q288" s="404"/>
      <c r="R288" s="405"/>
      <c r="S288" s="404"/>
      <c r="T288" s="405"/>
      <c r="U288" s="404"/>
      <c r="V288" s="405"/>
      <c r="W288" s="404"/>
      <c r="X288" s="405"/>
      <c r="Y288" s="404"/>
      <c r="Z288" s="405"/>
      <c r="AA288" s="404"/>
      <c r="AB288" s="405"/>
      <c r="AC288" s="404"/>
      <c r="AD288" s="405"/>
      <c r="AE288" s="404"/>
      <c r="AF288" s="405"/>
      <c r="AG288" s="404"/>
      <c r="AH288" s="405"/>
      <c r="AI288" s="404"/>
      <c r="AJ288" s="405"/>
      <c r="AK288" s="404"/>
      <c r="AL288" s="405"/>
      <c r="AM288" s="404"/>
      <c r="AN288" s="405"/>
      <c r="AO288" s="404"/>
      <c r="AP288" s="406"/>
      <c r="BY288" s="2"/>
      <c r="BZ288" s="2"/>
    </row>
    <row r="289" spans="1:104" x14ac:dyDescent="0.2">
      <c r="A289" s="237" t="s">
        <v>231</v>
      </c>
      <c r="B289" s="401">
        <f t="shared" si="45"/>
        <v>0</v>
      </c>
      <c r="C289" s="402">
        <f>+E289+G289+I289+K289+M289+O289+Q289+S289+U289+W289+Y289+AA289+AC289+AE289+AG289+AI289+AK289+AM289+AO289</f>
        <v>0</v>
      </c>
      <c r="D289" s="403">
        <f>+F289+H289+J289+L289+N289+P289+R289+T289+V289+X289+Z289+AB289+AD289+AF289+AH289+AJ289+AL289+AN289+AP289</f>
        <v>0</v>
      </c>
      <c r="E289" s="404"/>
      <c r="F289" s="405"/>
      <c r="G289" s="404"/>
      <c r="H289" s="405"/>
      <c r="I289" s="404"/>
      <c r="J289" s="405"/>
      <c r="K289" s="404"/>
      <c r="L289" s="405"/>
      <c r="M289" s="404"/>
      <c r="N289" s="405"/>
      <c r="O289" s="404"/>
      <c r="P289" s="405"/>
      <c r="Q289" s="404"/>
      <c r="R289" s="405"/>
      <c r="S289" s="404"/>
      <c r="T289" s="405"/>
      <c r="U289" s="404"/>
      <c r="V289" s="405"/>
      <c r="W289" s="404"/>
      <c r="X289" s="405"/>
      <c r="Y289" s="404"/>
      <c r="Z289" s="405"/>
      <c r="AA289" s="404"/>
      <c r="AB289" s="405"/>
      <c r="AC289" s="404"/>
      <c r="AD289" s="405"/>
      <c r="AE289" s="404"/>
      <c r="AF289" s="405"/>
      <c r="AG289" s="404"/>
      <c r="AH289" s="405"/>
      <c r="AI289" s="404"/>
      <c r="AJ289" s="405"/>
      <c r="AK289" s="404"/>
      <c r="AL289" s="405"/>
      <c r="AM289" s="404"/>
      <c r="AN289" s="405"/>
      <c r="AO289" s="404"/>
      <c r="AP289" s="406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x14ac:dyDescent="0.2">
      <c r="A290" s="229" t="s">
        <v>251</v>
      </c>
      <c r="B290" s="401">
        <f t="shared" ref="B290:B292" si="47">SUM(C290:D290)</f>
        <v>0</v>
      </c>
      <c r="C290" s="402">
        <f t="shared" ref="C290:D293" si="48">+E290+G290+I290+K290+M290+O290+Q290+S290+U290+W290+Y290+AA290+AC290+AE290+AG290+AI290+AK290+AM290+AO290</f>
        <v>0</v>
      </c>
      <c r="D290" s="403">
        <f t="shared" si="48"/>
        <v>0</v>
      </c>
      <c r="E290" s="404"/>
      <c r="F290" s="405"/>
      <c r="G290" s="404"/>
      <c r="H290" s="405"/>
      <c r="I290" s="404"/>
      <c r="J290" s="405"/>
      <c r="K290" s="404"/>
      <c r="L290" s="405"/>
      <c r="M290" s="404"/>
      <c r="N290" s="405"/>
      <c r="O290" s="404"/>
      <c r="P290" s="405"/>
      <c r="Q290" s="404"/>
      <c r="R290" s="405"/>
      <c r="S290" s="404"/>
      <c r="T290" s="405"/>
      <c r="U290" s="404"/>
      <c r="V290" s="405"/>
      <c r="W290" s="404"/>
      <c r="X290" s="405"/>
      <c r="Y290" s="404"/>
      <c r="Z290" s="405"/>
      <c r="AA290" s="404"/>
      <c r="AB290" s="405"/>
      <c r="AC290" s="404"/>
      <c r="AD290" s="405"/>
      <c r="AE290" s="404"/>
      <c r="AF290" s="405"/>
      <c r="AG290" s="404"/>
      <c r="AH290" s="405"/>
      <c r="AI290" s="404"/>
      <c r="AJ290" s="405"/>
      <c r="AK290" s="404"/>
      <c r="AL290" s="405"/>
      <c r="AM290" s="404"/>
      <c r="AN290" s="405"/>
      <c r="AO290" s="404"/>
      <c r="AP290" s="406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x14ac:dyDescent="0.2">
      <c r="A291" s="288" t="s">
        <v>252</v>
      </c>
      <c r="B291" s="401">
        <f t="shared" si="47"/>
        <v>0</v>
      </c>
      <c r="C291" s="402">
        <f t="shared" si="48"/>
        <v>0</v>
      </c>
      <c r="D291" s="403">
        <f t="shared" si="48"/>
        <v>0</v>
      </c>
      <c r="E291" s="404"/>
      <c r="F291" s="405"/>
      <c r="G291" s="404"/>
      <c r="H291" s="405"/>
      <c r="I291" s="404"/>
      <c r="J291" s="405"/>
      <c r="K291" s="404"/>
      <c r="L291" s="405"/>
      <c r="M291" s="404"/>
      <c r="N291" s="405"/>
      <c r="O291" s="404"/>
      <c r="P291" s="405"/>
      <c r="Q291" s="404"/>
      <c r="R291" s="405"/>
      <c r="S291" s="404"/>
      <c r="T291" s="405"/>
      <c r="U291" s="404"/>
      <c r="V291" s="405"/>
      <c r="W291" s="404"/>
      <c r="X291" s="405"/>
      <c r="Y291" s="404"/>
      <c r="Z291" s="405"/>
      <c r="AA291" s="404"/>
      <c r="AB291" s="405"/>
      <c r="AC291" s="404"/>
      <c r="AD291" s="405"/>
      <c r="AE291" s="404"/>
      <c r="AF291" s="405"/>
      <c r="AG291" s="404"/>
      <c r="AH291" s="405"/>
      <c r="AI291" s="404"/>
      <c r="AJ291" s="405"/>
      <c r="AK291" s="404"/>
      <c r="AL291" s="405"/>
      <c r="AM291" s="404"/>
      <c r="AN291" s="405"/>
      <c r="AO291" s="404"/>
      <c r="AP291" s="406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x14ac:dyDescent="0.2">
      <c r="A292" s="47" t="s">
        <v>253</v>
      </c>
      <c r="B292" s="401">
        <f t="shared" si="47"/>
        <v>0</v>
      </c>
      <c r="C292" s="402">
        <f>+E292+G292+I292+K292+M292+O292+Q292+S292+U292+W292+Y292+AA292+AC292+AE292+AG292+AI292+AK292+AM292+AO292</f>
        <v>0</v>
      </c>
      <c r="D292" s="403">
        <f t="shared" si="48"/>
        <v>0</v>
      </c>
      <c r="E292" s="404"/>
      <c r="F292" s="405"/>
      <c r="G292" s="404"/>
      <c r="H292" s="405"/>
      <c r="I292" s="404"/>
      <c r="J292" s="405"/>
      <c r="K292" s="404"/>
      <c r="L292" s="405"/>
      <c r="M292" s="404"/>
      <c r="N292" s="405"/>
      <c r="O292" s="404"/>
      <c r="P292" s="405"/>
      <c r="Q292" s="404"/>
      <c r="R292" s="405"/>
      <c r="S292" s="404"/>
      <c r="T292" s="405"/>
      <c r="U292" s="404"/>
      <c r="V292" s="405"/>
      <c r="W292" s="404"/>
      <c r="X292" s="405"/>
      <c r="Y292" s="404"/>
      <c r="Z292" s="405"/>
      <c r="AA292" s="404"/>
      <c r="AB292" s="405"/>
      <c r="AC292" s="404"/>
      <c r="AD292" s="405"/>
      <c r="AE292" s="404"/>
      <c r="AF292" s="405"/>
      <c r="AG292" s="404"/>
      <c r="AH292" s="405"/>
      <c r="AI292" s="404"/>
      <c r="AJ292" s="405"/>
      <c r="AK292" s="404"/>
      <c r="AL292" s="405"/>
      <c r="AM292" s="404"/>
      <c r="AN292" s="405"/>
      <c r="AO292" s="404"/>
      <c r="AP292" s="406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x14ac:dyDescent="0.2">
      <c r="A293" s="365" t="s">
        <v>254</v>
      </c>
      <c r="B293" s="409">
        <f>SUM(C293:D293)</f>
        <v>0</v>
      </c>
      <c r="C293" s="410">
        <f t="shared" si="48"/>
        <v>0</v>
      </c>
      <c r="D293" s="411">
        <f t="shared" si="48"/>
        <v>0</v>
      </c>
      <c r="E293" s="412"/>
      <c r="F293" s="413"/>
      <c r="G293" s="412"/>
      <c r="H293" s="413"/>
      <c r="I293" s="412"/>
      <c r="J293" s="413"/>
      <c r="K293" s="412"/>
      <c r="L293" s="413"/>
      <c r="M293" s="412"/>
      <c r="N293" s="413"/>
      <c r="O293" s="412"/>
      <c r="P293" s="413"/>
      <c r="Q293" s="412"/>
      <c r="R293" s="413"/>
      <c r="S293" s="412"/>
      <c r="T293" s="413"/>
      <c r="U293" s="412"/>
      <c r="V293" s="413"/>
      <c r="W293" s="412"/>
      <c r="X293" s="413"/>
      <c r="Y293" s="412"/>
      <c r="Z293" s="413"/>
      <c r="AA293" s="412"/>
      <c r="AB293" s="413"/>
      <c r="AC293" s="412"/>
      <c r="AD293" s="413"/>
      <c r="AE293" s="412"/>
      <c r="AF293" s="413"/>
      <c r="AG293" s="412"/>
      <c r="AH293" s="413"/>
      <c r="AI293" s="412"/>
      <c r="AJ293" s="413"/>
      <c r="AK293" s="412"/>
      <c r="AL293" s="413"/>
      <c r="AM293" s="412"/>
      <c r="AN293" s="413"/>
      <c r="AO293" s="412"/>
      <c r="AP293" s="414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7.75" customHeight="1" x14ac:dyDescent="0.2">
      <c r="A294" s="415" t="s">
        <v>255</v>
      </c>
      <c r="B294" s="415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x14ac:dyDescent="0.2">
      <c r="A295" s="860" t="s">
        <v>50</v>
      </c>
      <c r="B295" s="949" t="s">
        <v>5</v>
      </c>
      <c r="C295" s="950"/>
      <c r="D295" s="951"/>
      <c r="E295" s="940" t="s">
        <v>10</v>
      </c>
      <c r="F295" s="940"/>
      <c r="G295" s="940" t="s">
        <v>11</v>
      </c>
      <c r="H295" s="940"/>
      <c r="I295" s="945" t="s">
        <v>12</v>
      </c>
      <c r="J295" s="945"/>
      <c r="K295" s="945" t="s">
        <v>13</v>
      </c>
      <c r="L295" s="945"/>
      <c r="M295" s="945" t="s">
        <v>14</v>
      </c>
      <c r="N295" s="945"/>
      <c r="O295" s="940" t="s">
        <v>15</v>
      </c>
      <c r="P295" s="940"/>
      <c r="Q295" s="940" t="s">
        <v>16</v>
      </c>
      <c r="R295" s="940"/>
      <c r="S295" s="940" t="s">
        <v>17</v>
      </c>
      <c r="T295" s="940"/>
      <c r="U295" s="940" t="s">
        <v>18</v>
      </c>
      <c r="V295" s="940"/>
      <c r="W295" s="940" t="s">
        <v>19</v>
      </c>
      <c r="X295" s="940"/>
      <c r="Y295" s="940" t="s">
        <v>20</v>
      </c>
      <c r="Z295" s="940"/>
      <c r="AA295" s="940" t="s">
        <v>21</v>
      </c>
      <c r="AB295" s="940"/>
      <c r="AC295" s="940" t="s">
        <v>22</v>
      </c>
      <c r="AD295" s="940"/>
      <c r="AE295" s="940" t="s">
        <v>23</v>
      </c>
      <c r="AF295" s="940"/>
      <c r="AG295" s="940" t="s">
        <v>24</v>
      </c>
      <c r="AH295" s="940"/>
      <c r="AI295" s="940" t="s">
        <v>25</v>
      </c>
      <c r="AJ295" s="940"/>
      <c r="AK295" s="940" t="s">
        <v>26</v>
      </c>
      <c r="AL295" s="940"/>
      <c r="AM295" s="940" t="s">
        <v>27</v>
      </c>
      <c r="AN295" s="940"/>
      <c r="AO295" s="941" t="s">
        <v>28</v>
      </c>
      <c r="AP295" s="941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21" customHeight="1" x14ac:dyDescent="0.2">
      <c r="A296" s="862"/>
      <c r="B296" s="380" t="s">
        <v>32</v>
      </c>
      <c r="C296" s="116" t="s">
        <v>33</v>
      </c>
      <c r="D296" s="482" t="s">
        <v>34</v>
      </c>
      <c r="E296" s="381" t="s">
        <v>33</v>
      </c>
      <c r="F296" s="472" t="s">
        <v>34</v>
      </c>
      <c r="G296" s="381" t="s">
        <v>33</v>
      </c>
      <c r="H296" s="472" t="s">
        <v>34</v>
      </c>
      <c r="I296" s="381" t="s">
        <v>33</v>
      </c>
      <c r="J296" s="472" t="s">
        <v>34</v>
      </c>
      <c r="K296" s="381" t="s">
        <v>33</v>
      </c>
      <c r="L296" s="472" t="s">
        <v>34</v>
      </c>
      <c r="M296" s="381" t="s">
        <v>33</v>
      </c>
      <c r="N296" s="472" t="s">
        <v>34</v>
      </c>
      <c r="O296" s="381" t="s">
        <v>33</v>
      </c>
      <c r="P296" s="472" t="s">
        <v>34</v>
      </c>
      <c r="Q296" s="381" t="s">
        <v>33</v>
      </c>
      <c r="R296" s="472" t="s">
        <v>34</v>
      </c>
      <c r="S296" s="381" t="s">
        <v>33</v>
      </c>
      <c r="T296" s="472" t="s">
        <v>34</v>
      </c>
      <c r="U296" s="381" t="s">
        <v>33</v>
      </c>
      <c r="V296" s="472" t="s">
        <v>34</v>
      </c>
      <c r="W296" s="381" t="s">
        <v>33</v>
      </c>
      <c r="X296" s="472" t="s">
        <v>34</v>
      </c>
      <c r="Y296" s="381" t="s">
        <v>33</v>
      </c>
      <c r="Z296" s="472" t="s">
        <v>34</v>
      </c>
      <c r="AA296" s="381" t="s">
        <v>33</v>
      </c>
      <c r="AB296" s="472" t="s">
        <v>34</v>
      </c>
      <c r="AC296" s="381" t="s">
        <v>33</v>
      </c>
      <c r="AD296" s="472" t="s">
        <v>34</v>
      </c>
      <c r="AE296" s="381" t="s">
        <v>33</v>
      </c>
      <c r="AF296" s="472" t="s">
        <v>34</v>
      </c>
      <c r="AG296" s="381" t="s">
        <v>33</v>
      </c>
      <c r="AH296" s="472" t="s">
        <v>34</v>
      </c>
      <c r="AI296" s="381" t="s">
        <v>33</v>
      </c>
      <c r="AJ296" s="472" t="s">
        <v>34</v>
      </c>
      <c r="AK296" s="381" t="s">
        <v>33</v>
      </c>
      <c r="AL296" s="472" t="s">
        <v>34</v>
      </c>
      <c r="AM296" s="381" t="s">
        <v>33</v>
      </c>
      <c r="AN296" s="472" t="s">
        <v>34</v>
      </c>
      <c r="AO296" s="381" t="s">
        <v>33</v>
      </c>
      <c r="AP296" s="472" t="s">
        <v>34</v>
      </c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30" customHeight="1" x14ac:dyDescent="0.2">
      <c r="A297" s="387" t="s">
        <v>216</v>
      </c>
      <c r="B297" s="416">
        <f>SUM(C297:D297)</f>
        <v>27</v>
      </c>
      <c r="C297" s="417">
        <f>+E297+G297+I297+K297+M297+O297+Q297+S297+U297+W297+Y297+AA297+AC297+AE297+AG297+AI297+AK297+AM297+AO297</f>
        <v>15</v>
      </c>
      <c r="D297" s="581">
        <f>+F297+H297+J297+L297+N297+P297+R297+T297+V297+X297+Z297+AB297+AD297+AF297+AH297+AJ297+AL297+AN297+AP297</f>
        <v>12</v>
      </c>
      <c r="E297" s="23"/>
      <c r="F297" s="55"/>
      <c r="G297" s="23"/>
      <c r="H297" s="55"/>
      <c r="I297" s="23"/>
      <c r="J297" s="55"/>
      <c r="K297" s="23"/>
      <c r="L297" s="55"/>
      <c r="M297" s="23"/>
      <c r="N297" s="55"/>
      <c r="O297" s="23"/>
      <c r="P297" s="55"/>
      <c r="Q297" s="23"/>
      <c r="R297" s="55"/>
      <c r="S297" s="23"/>
      <c r="T297" s="55"/>
      <c r="U297" s="23"/>
      <c r="V297" s="55"/>
      <c r="W297" s="23"/>
      <c r="X297" s="55"/>
      <c r="Y297" s="23"/>
      <c r="Z297" s="55"/>
      <c r="AA297" s="23"/>
      <c r="AB297" s="55"/>
      <c r="AC297" s="23"/>
      <c r="AD297" s="55"/>
      <c r="AE297" s="190">
        <v>1</v>
      </c>
      <c r="AF297" s="55"/>
      <c r="AG297" s="190">
        <v>1</v>
      </c>
      <c r="AH297" s="55"/>
      <c r="AI297" s="190">
        <v>2</v>
      </c>
      <c r="AJ297" s="55">
        <v>3</v>
      </c>
      <c r="AK297" s="190">
        <v>2</v>
      </c>
      <c r="AL297" s="55">
        <v>2</v>
      </c>
      <c r="AM297" s="190">
        <v>2</v>
      </c>
      <c r="AN297" s="55">
        <v>2</v>
      </c>
      <c r="AO297" s="190">
        <v>7</v>
      </c>
      <c r="AP297" s="57">
        <v>5</v>
      </c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19.5" customHeight="1" x14ac:dyDescent="0.2">
      <c r="A298" s="946" t="s">
        <v>233</v>
      </c>
      <c r="B298" s="947"/>
      <c r="C298" s="947"/>
      <c r="D298" s="947"/>
      <c r="E298" s="947"/>
      <c r="F298" s="947"/>
      <c r="G298" s="947"/>
      <c r="H298" s="947"/>
      <c r="I298" s="947"/>
      <c r="J298" s="947"/>
      <c r="K298" s="947"/>
      <c r="L298" s="947"/>
      <c r="M298" s="947"/>
      <c r="N298" s="947"/>
      <c r="O298" s="947"/>
      <c r="P298" s="947"/>
      <c r="Q298" s="947"/>
      <c r="R298" s="947"/>
      <c r="S298" s="947"/>
      <c r="T298" s="947"/>
      <c r="U298" s="947"/>
      <c r="V298" s="947"/>
      <c r="W298" s="947"/>
      <c r="X298" s="947"/>
      <c r="Y298" s="947"/>
      <c r="Z298" s="947"/>
      <c r="AA298" s="947"/>
      <c r="AB298" s="947"/>
      <c r="AC298" s="947"/>
      <c r="AD298" s="947"/>
      <c r="AE298" s="947"/>
      <c r="AF298" s="947"/>
      <c r="AG298" s="947"/>
      <c r="AH298" s="947"/>
      <c r="AI298" s="947"/>
      <c r="AJ298" s="947"/>
      <c r="AK298" s="947"/>
      <c r="AL298" s="947"/>
      <c r="AM298" s="947"/>
      <c r="AN298" s="947"/>
      <c r="AO298" s="947"/>
      <c r="AP298" s="948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18.75" customHeight="1" x14ac:dyDescent="0.2">
      <c r="A299" s="237" t="s">
        <v>234</v>
      </c>
      <c r="B299" s="419">
        <f t="shared" ref="B299:B319" si="49">SUM(C299:D299)</f>
        <v>0</v>
      </c>
      <c r="C299" s="420">
        <f t="shared" ref="C299:D319" si="50">+E299+G299+I299+K299+M299+O299+Q299+S299+U299+W299+Y299+AA299+AC299+AE299+AG299+AI299+AK299+AM299+AO299</f>
        <v>0</v>
      </c>
      <c r="D299" s="322">
        <f t="shared" si="50"/>
        <v>0</v>
      </c>
      <c r="E299" s="256"/>
      <c r="F299" s="42"/>
      <c r="G299" s="256"/>
      <c r="H299" s="42"/>
      <c r="I299" s="256"/>
      <c r="J299" s="42"/>
      <c r="K299" s="256"/>
      <c r="L299" s="42"/>
      <c r="M299" s="256"/>
      <c r="N299" s="42"/>
      <c r="O299" s="256"/>
      <c r="P299" s="42"/>
      <c r="Q299" s="256"/>
      <c r="R299" s="42"/>
      <c r="S299" s="256"/>
      <c r="T299" s="42"/>
      <c r="U299" s="256"/>
      <c r="V299" s="42"/>
      <c r="W299" s="256"/>
      <c r="X299" s="42"/>
      <c r="Y299" s="256"/>
      <c r="Z299" s="42"/>
      <c r="AA299" s="256"/>
      <c r="AB299" s="42"/>
      <c r="AC299" s="256"/>
      <c r="AD299" s="42"/>
      <c r="AE299" s="256"/>
      <c r="AF299" s="42"/>
      <c r="AG299" s="256"/>
      <c r="AH299" s="42"/>
      <c r="AI299" s="256"/>
      <c r="AJ299" s="42"/>
      <c r="AK299" s="256"/>
      <c r="AL299" s="42"/>
      <c r="AM299" s="256"/>
      <c r="AN299" s="42"/>
      <c r="AO299" s="256"/>
      <c r="AP299" s="38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18.75" customHeight="1" x14ac:dyDescent="0.2">
      <c r="A300" s="237" t="s">
        <v>61</v>
      </c>
      <c r="B300" s="421">
        <f t="shared" si="49"/>
        <v>0</v>
      </c>
      <c r="C300" s="324">
        <f t="shared" si="50"/>
        <v>0</v>
      </c>
      <c r="D300" s="326">
        <f t="shared" si="50"/>
        <v>0</v>
      </c>
      <c r="E300" s="51"/>
      <c r="F300" s="55"/>
      <c r="G300" s="51"/>
      <c r="H300" s="55"/>
      <c r="I300" s="51"/>
      <c r="J300" s="55"/>
      <c r="K300" s="51"/>
      <c r="L300" s="55"/>
      <c r="M300" s="51"/>
      <c r="N300" s="55"/>
      <c r="O300" s="51"/>
      <c r="P300" s="55"/>
      <c r="Q300" s="51"/>
      <c r="R300" s="55"/>
      <c r="S300" s="51"/>
      <c r="T300" s="55"/>
      <c r="U300" s="51"/>
      <c r="V300" s="55"/>
      <c r="W300" s="51"/>
      <c r="X300" s="55"/>
      <c r="Y300" s="51"/>
      <c r="Z300" s="55"/>
      <c r="AA300" s="51"/>
      <c r="AB300" s="55"/>
      <c r="AC300" s="51"/>
      <c r="AD300" s="55"/>
      <c r="AE300" s="51"/>
      <c r="AF300" s="55"/>
      <c r="AG300" s="51"/>
      <c r="AH300" s="55"/>
      <c r="AI300" s="51"/>
      <c r="AJ300" s="55"/>
      <c r="AK300" s="51"/>
      <c r="AL300" s="55"/>
      <c r="AM300" s="51"/>
      <c r="AN300" s="55"/>
      <c r="AO300" s="51"/>
      <c r="AP300" s="57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237" t="s">
        <v>235</v>
      </c>
      <c r="B301" s="421">
        <f t="shared" si="49"/>
        <v>0</v>
      </c>
      <c r="C301" s="324">
        <f t="shared" si="50"/>
        <v>0</v>
      </c>
      <c r="D301" s="326">
        <f t="shared" si="50"/>
        <v>0</v>
      </c>
      <c r="E301" s="51"/>
      <c r="F301" s="55"/>
      <c r="G301" s="51"/>
      <c r="H301" s="55"/>
      <c r="I301" s="51"/>
      <c r="J301" s="55"/>
      <c r="K301" s="51"/>
      <c r="L301" s="55"/>
      <c r="M301" s="51"/>
      <c r="N301" s="55"/>
      <c r="O301" s="51"/>
      <c r="P301" s="55"/>
      <c r="Q301" s="51"/>
      <c r="R301" s="55"/>
      <c r="S301" s="51"/>
      <c r="T301" s="55"/>
      <c r="U301" s="51"/>
      <c r="V301" s="55"/>
      <c r="W301" s="51"/>
      <c r="X301" s="55"/>
      <c r="Y301" s="51"/>
      <c r="Z301" s="55"/>
      <c r="AA301" s="51"/>
      <c r="AB301" s="55"/>
      <c r="AC301" s="51"/>
      <c r="AD301" s="55"/>
      <c r="AE301" s="51"/>
      <c r="AF301" s="55"/>
      <c r="AG301" s="51"/>
      <c r="AH301" s="55"/>
      <c r="AI301" s="51"/>
      <c r="AJ301" s="55"/>
      <c r="AK301" s="51"/>
      <c r="AL301" s="55"/>
      <c r="AM301" s="51"/>
      <c r="AN301" s="55"/>
      <c r="AO301" s="51"/>
      <c r="AP301" s="57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23.25" customHeight="1" x14ac:dyDescent="0.2">
      <c r="A302" s="238" t="s">
        <v>236</v>
      </c>
      <c r="B302" s="421">
        <f t="shared" si="49"/>
        <v>0</v>
      </c>
      <c r="C302" s="324">
        <f t="shared" si="50"/>
        <v>0</v>
      </c>
      <c r="D302" s="326">
        <f t="shared" si="50"/>
        <v>0</v>
      </c>
      <c r="E302" s="51"/>
      <c r="F302" s="55"/>
      <c r="G302" s="51"/>
      <c r="H302" s="55"/>
      <c r="I302" s="51"/>
      <c r="J302" s="55"/>
      <c r="K302" s="51"/>
      <c r="L302" s="55"/>
      <c r="M302" s="51"/>
      <c r="N302" s="55"/>
      <c r="O302" s="51"/>
      <c r="P302" s="55"/>
      <c r="Q302" s="51"/>
      <c r="R302" s="55"/>
      <c r="S302" s="51"/>
      <c r="T302" s="55"/>
      <c r="U302" s="51"/>
      <c r="V302" s="55"/>
      <c r="W302" s="51"/>
      <c r="X302" s="55"/>
      <c r="Y302" s="51"/>
      <c r="Z302" s="55"/>
      <c r="AA302" s="51"/>
      <c r="AB302" s="55"/>
      <c r="AC302" s="51"/>
      <c r="AD302" s="55"/>
      <c r="AE302" s="51"/>
      <c r="AF302" s="55"/>
      <c r="AG302" s="51"/>
      <c r="AH302" s="55"/>
      <c r="AI302" s="51"/>
      <c r="AJ302" s="55"/>
      <c r="AK302" s="51"/>
      <c r="AL302" s="55"/>
      <c r="AM302" s="51"/>
      <c r="AN302" s="55"/>
      <c r="AO302" s="51"/>
      <c r="AP302" s="57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26.25" customHeight="1" x14ac:dyDescent="0.2">
      <c r="A303" s="238" t="s">
        <v>237</v>
      </c>
      <c r="B303" s="421">
        <f t="shared" si="49"/>
        <v>6</v>
      </c>
      <c r="C303" s="324">
        <f t="shared" si="50"/>
        <v>4</v>
      </c>
      <c r="D303" s="326">
        <f t="shared" si="50"/>
        <v>2</v>
      </c>
      <c r="E303" s="51"/>
      <c r="F303" s="55"/>
      <c r="G303" s="51"/>
      <c r="H303" s="55"/>
      <c r="I303" s="51"/>
      <c r="J303" s="55"/>
      <c r="K303" s="51"/>
      <c r="L303" s="55"/>
      <c r="M303" s="51"/>
      <c r="N303" s="55"/>
      <c r="O303" s="51"/>
      <c r="P303" s="55"/>
      <c r="Q303" s="51"/>
      <c r="R303" s="55"/>
      <c r="S303" s="51"/>
      <c r="T303" s="55"/>
      <c r="U303" s="51"/>
      <c r="V303" s="55"/>
      <c r="W303" s="51"/>
      <c r="X303" s="55"/>
      <c r="Y303" s="51"/>
      <c r="Z303" s="55"/>
      <c r="AA303" s="51"/>
      <c r="AB303" s="55"/>
      <c r="AC303" s="51"/>
      <c r="AD303" s="55"/>
      <c r="AE303" s="51"/>
      <c r="AF303" s="55"/>
      <c r="AG303" s="51"/>
      <c r="AH303" s="55"/>
      <c r="AI303" s="51">
        <v>1</v>
      </c>
      <c r="AJ303" s="55">
        <v>1</v>
      </c>
      <c r="AK303" s="51"/>
      <c r="AL303" s="55">
        <v>1</v>
      </c>
      <c r="AM303" s="51"/>
      <c r="AN303" s="55"/>
      <c r="AO303" s="51">
        <v>3</v>
      </c>
      <c r="AP303" s="57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18.75" customHeight="1" x14ac:dyDescent="0.2">
      <c r="A304" s="237" t="s">
        <v>238</v>
      </c>
      <c r="B304" s="421">
        <f t="shared" si="49"/>
        <v>0</v>
      </c>
      <c r="C304" s="324">
        <f t="shared" si="50"/>
        <v>0</v>
      </c>
      <c r="D304" s="326">
        <f t="shared" si="50"/>
        <v>0</v>
      </c>
      <c r="E304" s="51"/>
      <c r="F304" s="55"/>
      <c r="G304" s="51"/>
      <c r="H304" s="55"/>
      <c r="I304" s="51"/>
      <c r="J304" s="55"/>
      <c r="K304" s="51"/>
      <c r="L304" s="55"/>
      <c r="M304" s="51"/>
      <c r="N304" s="55"/>
      <c r="O304" s="51"/>
      <c r="P304" s="55"/>
      <c r="Q304" s="51"/>
      <c r="R304" s="55"/>
      <c r="S304" s="51"/>
      <c r="T304" s="55"/>
      <c r="U304" s="51"/>
      <c r="V304" s="55"/>
      <c r="W304" s="51"/>
      <c r="X304" s="55"/>
      <c r="Y304" s="51"/>
      <c r="Z304" s="55"/>
      <c r="AA304" s="51"/>
      <c r="AB304" s="55"/>
      <c r="AC304" s="51"/>
      <c r="AD304" s="55"/>
      <c r="AE304" s="51"/>
      <c r="AF304" s="55"/>
      <c r="AG304" s="51"/>
      <c r="AH304" s="55"/>
      <c r="AI304" s="51"/>
      <c r="AJ304" s="55"/>
      <c r="AK304" s="51"/>
      <c r="AL304" s="55"/>
      <c r="AM304" s="51"/>
      <c r="AN304" s="55"/>
      <c r="AO304" s="51"/>
      <c r="AP304" s="57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18.75" customHeight="1" x14ac:dyDescent="0.2">
      <c r="A305" s="237" t="s">
        <v>239</v>
      </c>
      <c r="B305" s="421">
        <f t="shared" si="49"/>
        <v>0</v>
      </c>
      <c r="C305" s="324">
        <f t="shared" si="50"/>
        <v>0</v>
      </c>
      <c r="D305" s="326">
        <f t="shared" si="50"/>
        <v>0</v>
      </c>
      <c r="E305" s="51"/>
      <c r="F305" s="55"/>
      <c r="G305" s="51"/>
      <c r="H305" s="55"/>
      <c r="I305" s="51"/>
      <c r="J305" s="55"/>
      <c r="K305" s="51"/>
      <c r="L305" s="55"/>
      <c r="M305" s="51"/>
      <c r="N305" s="55"/>
      <c r="O305" s="51"/>
      <c r="P305" s="55"/>
      <c r="Q305" s="51"/>
      <c r="R305" s="55"/>
      <c r="S305" s="51"/>
      <c r="T305" s="55"/>
      <c r="U305" s="51"/>
      <c r="V305" s="55"/>
      <c r="W305" s="51"/>
      <c r="X305" s="55"/>
      <c r="Y305" s="51"/>
      <c r="Z305" s="55"/>
      <c r="AA305" s="51"/>
      <c r="AB305" s="55"/>
      <c r="AC305" s="51"/>
      <c r="AD305" s="55"/>
      <c r="AE305" s="51"/>
      <c r="AF305" s="55"/>
      <c r="AG305" s="51"/>
      <c r="AH305" s="55"/>
      <c r="AI305" s="51"/>
      <c r="AJ305" s="55"/>
      <c r="AK305" s="51"/>
      <c r="AL305" s="55"/>
      <c r="AM305" s="51"/>
      <c r="AN305" s="55"/>
      <c r="AO305" s="51"/>
      <c r="AP305" s="57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237" t="s">
        <v>240</v>
      </c>
      <c r="B306" s="421">
        <f t="shared" si="49"/>
        <v>0</v>
      </c>
      <c r="C306" s="324">
        <f t="shared" si="50"/>
        <v>0</v>
      </c>
      <c r="D306" s="326">
        <f t="shared" si="50"/>
        <v>0</v>
      </c>
      <c r="E306" s="51"/>
      <c r="F306" s="55"/>
      <c r="G306" s="51"/>
      <c r="H306" s="55"/>
      <c r="I306" s="51"/>
      <c r="J306" s="55"/>
      <c r="K306" s="51"/>
      <c r="L306" s="55"/>
      <c r="M306" s="51"/>
      <c r="N306" s="55"/>
      <c r="O306" s="51"/>
      <c r="P306" s="55"/>
      <c r="Q306" s="51"/>
      <c r="R306" s="55"/>
      <c r="S306" s="51"/>
      <c r="T306" s="55"/>
      <c r="U306" s="51"/>
      <c r="V306" s="55"/>
      <c r="W306" s="51"/>
      <c r="X306" s="55"/>
      <c r="Y306" s="51"/>
      <c r="Z306" s="55"/>
      <c r="AA306" s="51"/>
      <c r="AB306" s="55"/>
      <c r="AC306" s="51"/>
      <c r="AD306" s="55"/>
      <c r="AE306" s="51"/>
      <c r="AF306" s="55"/>
      <c r="AG306" s="51"/>
      <c r="AH306" s="55"/>
      <c r="AI306" s="51"/>
      <c r="AJ306" s="55"/>
      <c r="AK306" s="51"/>
      <c r="AL306" s="55"/>
      <c r="AM306" s="51"/>
      <c r="AN306" s="55"/>
      <c r="AO306" s="51"/>
      <c r="AP306" s="57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237" t="s">
        <v>241</v>
      </c>
      <c r="B307" s="421">
        <f t="shared" si="49"/>
        <v>0</v>
      </c>
      <c r="C307" s="324">
        <f t="shared" si="50"/>
        <v>0</v>
      </c>
      <c r="D307" s="326">
        <f t="shared" si="50"/>
        <v>0</v>
      </c>
      <c r="E307" s="51"/>
      <c r="F307" s="55"/>
      <c r="G307" s="51"/>
      <c r="H307" s="55"/>
      <c r="I307" s="51"/>
      <c r="J307" s="55"/>
      <c r="K307" s="51"/>
      <c r="L307" s="55"/>
      <c r="M307" s="51"/>
      <c r="N307" s="55"/>
      <c r="O307" s="51"/>
      <c r="P307" s="55"/>
      <c r="Q307" s="51"/>
      <c r="R307" s="55"/>
      <c r="S307" s="51"/>
      <c r="T307" s="55"/>
      <c r="U307" s="51"/>
      <c r="V307" s="55"/>
      <c r="W307" s="51"/>
      <c r="X307" s="55"/>
      <c r="Y307" s="51"/>
      <c r="Z307" s="55"/>
      <c r="AA307" s="51"/>
      <c r="AB307" s="55"/>
      <c r="AC307" s="51"/>
      <c r="AD307" s="55"/>
      <c r="AE307" s="51"/>
      <c r="AF307" s="55"/>
      <c r="AG307" s="51"/>
      <c r="AH307" s="55"/>
      <c r="AI307" s="51"/>
      <c r="AJ307" s="55"/>
      <c r="AK307" s="51"/>
      <c r="AL307" s="55"/>
      <c r="AM307" s="51"/>
      <c r="AN307" s="55"/>
      <c r="AO307" s="51"/>
      <c r="AP307" s="57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237" t="s">
        <v>242</v>
      </c>
      <c r="B308" s="421">
        <f t="shared" si="49"/>
        <v>1</v>
      </c>
      <c r="C308" s="324">
        <f t="shared" si="50"/>
        <v>1</v>
      </c>
      <c r="D308" s="326">
        <f t="shared" si="50"/>
        <v>0</v>
      </c>
      <c r="E308" s="51"/>
      <c r="F308" s="55"/>
      <c r="G308" s="51"/>
      <c r="H308" s="55"/>
      <c r="I308" s="51"/>
      <c r="J308" s="55"/>
      <c r="K308" s="51"/>
      <c r="L308" s="55"/>
      <c r="M308" s="51"/>
      <c r="N308" s="55"/>
      <c r="O308" s="51"/>
      <c r="P308" s="55"/>
      <c r="Q308" s="51"/>
      <c r="R308" s="55"/>
      <c r="S308" s="51"/>
      <c r="T308" s="55"/>
      <c r="U308" s="51"/>
      <c r="V308" s="55"/>
      <c r="W308" s="51"/>
      <c r="X308" s="55"/>
      <c r="Y308" s="51"/>
      <c r="Z308" s="55"/>
      <c r="AA308" s="51"/>
      <c r="AB308" s="55"/>
      <c r="AC308" s="51"/>
      <c r="AD308" s="55"/>
      <c r="AE308" s="51"/>
      <c r="AF308" s="55"/>
      <c r="AG308" s="51"/>
      <c r="AH308" s="55"/>
      <c r="AI308" s="51"/>
      <c r="AJ308" s="55"/>
      <c r="AK308" s="51">
        <v>1</v>
      </c>
      <c r="AL308" s="55"/>
      <c r="AM308" s="51"/>
      <c r="AN308" s="55"/>
      <c r="AO308" s="51"/>
      <c r="AP308" s="57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237" t="s">
        <v>243</v>
      </c>
      <c r="B309" s="421">
        <f t="shared" si="49"/>
        <v>1</v>
      </c>
      <c r="C309" s="324">
        <f t="shared" si="50"/>
        <v>0</v>
      </c>
      <c r="D309" s="326">
        <f>+F309+H309+J309+L309+N309+P309+R309+T309+V309+X309+Z309+AB309+AD309+AF309+AH309+AJ309+AL309+AN309+AP309</f>
        <v>1</v>
      </c>
      <c r="E309" s="51"/>
      <c r="F309" s="55"/>
      <c r="G309" s="51"/>
      <c r="H309" s="55"/>
      <c r="I309" s="51"/>
      <c r="J309" s="55"/>
      <c r="K309" s="51"/>
      <c r="L309" s="55"/>
      <c r="M309" s="51"/>
      <c r="N309" s="55"/>
      <c r="O309" s="51"/>
      <c r="P309" s="55"/>
      <c r="Q309" s="51"/>
      <c r="R309" s="55"/>
      <c r="S309" s="51"/>
      <c r="T309" s="55"/>
      <c r="U309" s="51"/>
      <c r="V309" s="55"/>
      <c r="W309" s="51"/>
      <c r="X309" s="55"/>
      <c r="Y309" s="51"/>
      <c r="Z309" s="55"/>
      <c r="AA309" s="51"/>
      <c r="AB309" s="55"/>
      <c r="AC309" s="51"/>
      <c r="AD309" s="55"/>
      <c r="AE309" s="51"/>
      <c r="AF309" s="55"/>
      <c r="AG309" s="51"/>
      <c r="AH309" s="55"/>
      <c r="AI309" s="51"/>
      <c r="AJ309" s="55">
        <v>1</v>
      </c>
      <c r="AK309" s="51"/>
      <c r="AL309" s="55"/>
      <c r="AM309" s="51"/>
      <c r="AN309" s="55"/>
      <c r="AO309" s="51"/>
      <c r="AP309" s="57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237" t="s">
        <v>244</v>
      </c>
      <c r="B310" s="421">
        <f t="shared" si="49"/>
        <v>0</v>
      </c>
      <c r="C310" s="324">
        <f t="shared" si="50"/>
        <v>0</v>
      </c>
      <c r="D310" s="326">
        <f t="shared" si="50"/>
        <v>0</v>
      </c>
      <c r="E310" s="51"/>
      <c r="F310" s="55"/>
      <c r="G310" s="51"/>
      <c r="H310" s="55"/>
      <c r="I310" s="51"/>
      <c r="J310" s="55"/>
      <c r="K310" s="51"/>
      <c r="L310" s="55"/>
      <c r="M310" s="51"/>
      <c r="N310" s="55"/>
      <c r="O310" s="51"/>
      <c r="P310" s="55"/>
      <c r="Q310" s="51"/>
      <c r="R310" s="55"/>
      <c r="S310" s="51"/>
      <c r="T310" s="55"/>
      <c r="U310" s="51"/>
      <c r="V310" s="55"/>
      <c r="W310" s="51"/>
      <c r="X310" s="55"/>
      <c r="Y310" s="51"/>
      <c r="Z310" s="55"/>
      <c r="AA310" s="51"/>
      <c r="AB310" s="55"/>
      <c r="AC310" s="51"/>
      <c r="AD310" s="55"/>
      <c r="AE310" s="51"/>
      <c r="AF310" s="55"/>
      <c r="AG310" s="51"/>
      <c r="AH310" s="55"/>
      <c r="AI310" s="51"/>
      <c r="AJ310" s="55"/>
      <c r="AK310" s="51"/>
      <c r="AL310" s="55"/>
      <c r="AM310" s="51"/>
      <c r="AN310" s="55"/>
      <c r="AO310" s="51"/>
      <c r="AP310" s="57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237" t="s">
        <v>245</v>
      </c>
      <c r="B311" s="421">
        <f t="shared" si="49"/>
        <v>0</v>
      </c>
      <c r="C311" s="324">
        <f t="shared" si="50"/>
        <v>0</v>
      </c>
      <c r="D311" s="326">
        <f t="shared" si="50"/>
        <v>0</v>
      </c>
      <c r="E311" s="51"/>
      <c r="F311" s="55"/>
      <c r="G311" s="51"/>
      <c r="H311" s="55"/>
      <c r="I311" s="51"/>
      <c r="J311" s="55"/>
      <c r="K311" s="51"/>
      <c r="L311" s="55"/>
      <c r="M311" s="51"/>
      <c r="N311" s="55"/>
      <c r="O311" s="51"/>
      <c r="P311" s="55"/>
      <c r="Q311" s="51"/>
      <c r="R311" s="55"/>
      <c r="S311" s="51"/>
      <c r="T311" s="55"/>
      <c r="U311" s="51"/>
      <c r="V311" s="55"/>
      <c r="W311" s="51"/>
      <c r="X311" s="55"/>
      <c r="Y311" s="51"/>
      <c r="Z311" s="55"/>
      <c r="AA311" s="51"/>
      <c r="AB311" s="55"/>
      <c r="AC311" s="51"/>
      <c r="AD311" s="55"/>
      <c r="AE311" s="51"/>
      <c r="AF311" s="55"/>
      <c r="AG311" s="51"/>
      <c r="AH311" s="55"/>
      <c r="AI311" s="51"/>
      <c r="AJ311" s="55"/>
      <c r="AK311" s="51"/>
      <c r="AL311" s="55"/>
      <c r="AM311" s="51"/>
      <c r="AN311" s="55"/>
      <c r="AO311" s="51"/>
      <c r="AP311" s="57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236" t="s">
        <v>66</v>
      </c>
      <c r="B312" s="419">
        <f t="shared" si="49"/>
        <v>0</v>
      </c>
      <c r="C312" s="320">
        <f t="shared" si="50"/>
        <v>0</v>
      </c>
      <c r="D312" s="322">
        <f t="shared" si="50"/>
        <v>0</v>
      </c>
      <c r="E312" s="37"/>
      <c r="F312" s="42"/>
      <c r="G312" s="37"/>
      <c r="H312" s="42"/>
      <c r="I312" s="37"/>
      <c r="J312" s="42"/>
      <c r="K312" s="37"/>
      <c r="L312" s="42"/>
      <c r="M312" s="37"/>
      <c r="N312" s="42"/>
      <c r="O312" s="37"/>
      <c r="P312" s="42"/>
      <c r="Q312" s="37"/>
      <c r="R312" s="42"/>
      <c r="S312" s="37"/>
      <c r="T312" s="42"/>
      <c r="U312" s="37"/>
      <c r="V312" s="42"/>
      <c r="W312" s="37"/>
      <c r="X312" s="42"/>
      <c r="Y312" s="37"/>
      <c r="Z312" s="42"/>
      <c r="AA312" s="37"/>
      <c r="AB312" s="42"/>
      <c r="AC312" s="37"/>
      <c r="AD312" s="42"/>
      <c r="AE312" s="37"/>
      <c r="AF312" s="42"/>
      <c r="AG312" s="37"/>
      <c r="AH312" s="42"/>
      <c r="AI312" s="37"/>
      <c r="AJ312" s="42"/>
      <c r="AK312" s="37"/>
      <c r="AL312" s="42"/>
      <c r="AM312" s="37"/>
      <c r="AN312" s="42"/>
      <c r="AO312" s="37"/>
      <c r="AP312" s="38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237" t="s">
        <v>67</v>
      </c>
      <c r="B313" s="421">
        <f t="shared" si="49"/>
        <v>1</v>
      </c>
      <c r="C313" s="324">
        <f t="shared" si="50"/>
        <v>1</v>
      </c>
      <c r="D313" s="326">
        <f t="shared" si="50"/>
        <v>0</v>
      </c>
      <c r="E313" s="51"/>
      <c r="F313" s="55"/>
      <c r="G313" s="51"/>
      <c r="H313" s="55"/>
      <c r="I313" s="51"/>
      <c r="J313" s="55"/>
      <c r="K313" s="51"/>
      <c r="L313" s="55"/>
      <c r="M313" s="51"/>
      <c r="N313" s="55"/>
      <c r="O313" s="51"/>
      <c r="P313" s="55"/>
      <c r="Q313" s="51"/>
      <c r="R313" s="55"/>
      <c r="S313" s="51"/>
      <c r="T313" s="55"/>
      <c r="U313" s="51"/>
      <c r="V313" s="55"/>
      <c r="W313" s="51"/>
      <c r="X313" s="55"/>
      <c r="Y313" s="51"/>
      <c r="Z313" s="55"/>
      <c r="AA313" s="51"/>
      <c r="AB313" s="55"/>
      <c r="AC313" s="51"/>
      <c r="AD313" s="55"/>
      <c r="AE313" s="51"/>
      <c r="AF313" s="55"/>
      <c r="AG313" s="51">
        <v>1</v>
      </c>
      <c r="AH313" s="55"/>
      <c r="AI313" s="51"/>
      <c r="AJ313" s="55"/>
      <c r="AK313" s="51"/>
      <c r="AL313" s="55"/>
      <c r="AM313" s="51"/>
      <c r="AN313" s="55"/>
      <c r="AO313" s="51"/>
      <c r="AP313" s="57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237" t="s">
        <v>246</v>
      </c>
      <c r="B314" s="421">
        <f t="shared" si="49"/>
        <v>4</v>
      </c>
      <c r="C314" s="324">
        <f t="shared" si="50"/>
        <v>3</v>
      </c>
      <c r="D314" s="326">
        <f t="shared" si="50"/>
        <v>1</v>
      </c>
      <c r="E314" s="51"/>
      <c r="F314" s="55"/>
      <c r="G314" s="51"/>
      <c r="H314" s="55"/>
      <c r="I314" s="51"/>
      <c r="J314" s="55"/>
      <c r="K314" s="51"/>
      <c r="L314" s="55"/>
      <c r="M314" s="51"/>
      <c r="N314" s="55"/>
      <c r="O314" s="51"/>
      <c r="P314" s="55"/>
      <c r="Q314" s="51"/>
      <c r="R314" s="55"/>
      <c r="S314" s="51"/>
      <c r="T314" s="55"/>
      <c r="U314" s="51"/>
      <c r="V314" s="55"/>
      <c r="W314" s="51"/>
      <c r="X314" s="55"/>
      <c r="Y314" s="51"/>
      <c r="Z314" s="55"/>
      <c r="AA314" s="51"/>
      <c r="AB314" s="55"/>
      <c r="AC314" s="51"/>
      <c r="AD314" s="55"/>
      <c r="AE314" s="51"/>
      <c r="AF314" s="55"/>
      <c r="AG314" s="51"/>
      <c r="AH314" s="55"/>
      <c r="AI314" s="51"/>
      <c r="AJ314" s="55">
        <v>1</v>
      </c>
      <c r="AK314" s="51">
        <v>1</v>
      </c>
      <c r="AL314" s="55"/>
      <c r="AM314" s="51"/>
      <c r="AN314" s="55"/>
      <c r="AO314" s="51">
        <v>2</v>
      </c>
      <c r="AP314" s="57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237" t="s">
        <v>73</v>
      </c>
      <c r="B315" s="421">
        <f t="shared" si="49"/>
        <v>1</v>
      </c>
      <c r="C315" s="324">
        <f t="shared" si="50"/>
        <v>1</v>
      </c>
      <c r="D315" s="326">
        <f t="shared" si="50"/>
        <v>0</v>
      </c>
      <c r="E315" s="51"/>
      <c r="F315" s="55"/>
      <c r="G315" s="51"/>
      <c r="H315" s="55"/>
      <c r="I315" s="51"/>
      <c r="J315" s="55"/>
      <c r="K315" s="51"/>
      <c r="L315" s="55"/>
      <c r="M315" s="51"/>
      <c r="N315" s="55"/>
      <c r="O315" s="51"/>
      <c r="P315" s="55"/>
      <c r="Q315" s="51"/>
      <c r="R315" s="55"/>
      <c r="S315" s="51"/>
      <c r="T315" s="55"/>
      <c r="U315" s="51"/>
      <c r="V315" s="55"/>
      <c r="W315" s="51"/>
      <c r="X315" s="55"/>
      <c r="Y315" s="51"/>
      <c r="Z315" s="55"/>
      <c r="AA315" s="51"/>
      <c r="AB315" s="55"/>
      <c r="AC315" s="51"/>
      <c r="AD315" s="55"/>
      <c r="AE315" s="51"/>
      <c r="AF315" s="55"/>
      <c r="AG315" s="51"/>
      <c r="AH315" s="55"/>
      <c r="AI315" s="51"/>
      <c r="AJ315" s="55"/>
      <c r="AK315" s="51"/>
      <c r="AL315" s="55"/>
      <c r="AM315" s="51">
        <v>1</v>
      </c>
      <c r="AN315" s="55"/>
      <c r="AO315" s="51"/>
      <c r="AP315" s="57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237" t="s">
        <v>59</v>
      </c>
      <c r="B316" s="421">
        <f t="shared" si="49"/>
        <v>0</v>
      </c>
      <c r="C316" s="324">
        <f t="shared" si="50"/>
        <v>0</v>
      </c>
      <c r="D316" s="326">
        <f t="shared" si="50"/>
        <v>0</v>
      </c>
      <c r="E316" s="51"/>
      <c r="F316" s="55"/>
      <c r="G316" s="51"/>
      <c r="H316" s="55"/>
      <c r="I316" s="51"/>
      <c r="J316" s="55"/>
      <c r="K316" s="51"/>
      <c r="L316" s="55"/>
      <c r="M316" s="51"/>
      <c r="N316" s="55"/>
      <c r="O316" s="51"/>
      <c r="P316" s="55"/>
      <c r="Q316" s="51"/>
      <c r="R316" s="55"/>
      <c r="S316" s="51"/>
      <c r="T316" s="55"/>
      <c r="U316" s="51"/>
      <c r="V316" s="55"/>
      <c r="W316" s="51"/>
      <c r="X316" s="55"/>
      <c r="Y316" s="51"/>
      <c r="Z316" s="55"/>
      <c r="AA316" s="51"/>
      <c r="AB316" s="55"/>
      <c r="AC316" s="51"/>
      <c r="AD316" s="55"/>
      <c r="AE316" s="51"/>
      <c r="AF316" s="55"/>
      <c r="AG316" s="51"/>
      <c r="AH316" s="55"/>
      <c r="AI316" s="51"/>
      <c r="AJ316" s="55"/>
      <c r="AK316" s="51"/>
      <c r="AL316" s="55"/>
      <c r="AM316" s="51"/>
      <c r="AN316" s="55"/>
      <c r="AO316" s="51"/>
      <c r="AP316" s="57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237" t="s">
        <v>247</v>
      </c>
      <c r="B317" s="421">
        <f t="shared" si="49"/>
        <v>0</v>
      </c>
      <c r="C317" s="324">
        <f t="shared" si="50"/>
        <v>0</v>
      </c>
      <c r="D317" s="326">
        <f t="shared" si="50"/>
        <v>0</v>
      </c>
      <c r="E317" s="51"/>
      <c r="F317" s="55"/>
      <c r="G317" s="51"/>
      <c r="H317" s="55"/>
      <c r="I317" s="51"/>
      <c r="J317" s="55"/>
      <c r="K317" s="51"/>
      <c r="L317" s="55"/>
      <c r="M317" s="51"/>
      <c r="N317" s="55"/>
      <c r="O317" s="51"/>
      <c r="P317" s="55"/>
      <c r="Q317" s="51"/>
      <c r="R317" s="55"/>
      <c r="S317" s="51"/>
      <c r="T317" s="55"/>
      <c r="U317" s="51"/>
      <c r="V317" s="55"/>
      <c r="W317" s="51"/>
      <c r="X317" s="55"/>
      <c r="Y317" s="51"/>
      <c r="Z317" s="55"/>
      <c r="AA317" s="51"/>
      <c r="AB317" s="55"/>
      <c r="AC317" s="51"/>
      <c r="AD317" s="55"/>
      <c r="AE317" s="51"/>
      <c r="AF317" s="55"/>
      <c r="AG317" s="51"/>
      <c r="AH317" s="55"/>
      <c r="AI317" s="51"/>
      <c r="AJ317" s="55"/>
      <c r="AK317" s="51"/>
      <c r="AL317" s="55"/>
      <c r="AM317" s="51"/>
      <c r="AN317" s="55"/>
      <c r="AO317" s="51"/>
      <c r="AP317" s="57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237" t="s">
        <v>248</v>
      </c>
      <c r="B318" s="421">
        <f t="shared" si="49"/>
        <v>0</v>
      </c>
      <c r="C318" s="324">
        <f t="shared" si="50"/>
        <v>0</v>
      </c>
      <c r="D318" s="326">
        <f t="shared" si="50"/>
        <v>0</v>
      </c>
      <c r="E318" s="51"/>
      <c r="F318" s="55"/>
      <c r="G318" s="51"/>
      <c r="H318" s="55"/>
      <c r="I318" s="51"/>
      <c r="J318" s="55"/>
      <c r="K318" s="51"/>
      <c r="L318" s="55"/>
      <c r="M318" s="51"/>
      <c r="N318" s="55"/>
      <c r="O318" s="51"/>
      <c r="P318" s="55"/>
      <c r="Q318" s="51"/>
      <c r="R318" s="55"/>
      <c r="S318" s="51"/>
      <c r="T318" s="55"/>
      <c r="U318" s="51"/>
      <c r="V318" s="55"/>
      <c r="W318" s="51"/>
      <c r="X318" s="55"/>
      <c r="Y318" s="51"/>
      <c r="Z318" s="55"/>
      <c r="AA318" s="51"/>
      <c r="AB318" s="55"/>
      <c r="AC318" s="51"/>
      <c r="AD318" s="55"/>
      <c r="AE318" s="51"/>
      <c r="AF318" s="55"/>
      <c r="AG318" s="51"/>
      <c r="AH318" s="55"/>
      <c r="AI318" s="51"/>
      <c r="AJ318" s="55"/>
      <c r="AK318" s="51"/>
      <c r="AL318" s="55"/>
      <c r="AM318" s="51"/>
      <c r="AN318" s="55"/>
      <c r="AO318" s="51"/>
      <c r="AP318" s="57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408" t="s">
        <v>249</v>
      </c>
      <c r="B319" s="422">
        <f t="shared" si="49"/>
        <v>13</v>
      </c>
      <c r="C319" s="423">
        <f t="shared" si="50"/>
        <v>5</v>
      </c>
      <c r="D319" s="350">
        <f t="shared" si="50"/>
        <v>8</v>
      </c>
      <c r="E319" s="190"/>
      <c r="F319" s="424"/>
      <c r="G319" s="190"/>
      <c r="H319" s="424"/>
      <c r="I319" s="190"/>
      <c r="J319" s="424"/>
      <c r="K319" s="190"/>
      <c r="L319" s="424"/>
      <c r="M319" s="190"/>
      <c r="N319" s="424"/>
      <c r="O319" s="190"/>
      <c r="P319" s="424"/>
      <c r="Q319" s="190"/>
      <c r="R319" s="424"/>
      <c r="S319" s="190"/>
      <c r="T319" s="424"/>
      <c r="U319" s="190"/>
      <c r="V319" s="424"/>
      <c r="W319" s="190"/>
      <c r="X319" s="424"/>
      <c r="Y319" s="190"/>
      <c r="Z319" s="424"/>
      <c r="AA319" s="190"/>
      <c r="AB319" s="424"/>
      <c r="AC319" s="190"/>
      <c r="AD319" s="424"/>
      <c r="AE319" s="190">
        <v>1</v>
      </c>
      <c r="AF319" s="424"/>
      <c r="AG319" s="190"/>
      <c r="AH319" s="424"/>
      <c r="AI319" s="190">
        <v>1</v>
      </c>
      <c r="AJ319" s="424"/>
      <c r="AK319" s="190"/>
      <c r="AL319" s="424">
        <v>1</v>
      </c>
      <c r="AM319" s="190">
        <v>1</v>
      </c>
      <c r="AN319" s="424">
        <v>2</v>
      </c>
      <c r="AO319" s="190">
        <v>2</v>
      </c>
      <c r="AP319" s="90">
        <v>5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6" spans="1:2" s="385" customFormat="1" hidden="1" x14ac:dyDescent="0.2">
      <c r="A326" s="385">
        <f>SUM(B13:B26,D31:D56,B66,B73,B80,B112:F112,B120:F120,B128:F128,C132:C133,D137:D138,B142:B144,C148:J164,B170,B171,B172:B194,B195:AS195,B196:B200,B211,B219,B226,B229:B231,B274,B276:B289,B297,B299:B319)</f>
        <v>3031</v>
      </c>
      <c r="B326" s="385">
        <f>SUM(CG6:CT239)</f>
        <v>0</v>
      </c>
    </row>
  </sheetData>
  <mergeCells count="234">
    <mergeCell ref="AM295:AN295"/>
    <mergeCell ref="AO295:AP295"/>
    <mergeCell ref="U271:V271"/>
    <mergeCell ref="A202:A204"/>
    <mergeCell ref="B202:D203"/>
    <mergeCell ref="E202:AP202"/>
    <mergeCell ref="A298:AP298"/>
    <mergeCell ref="AV58:AV60"/>
    <mergeCell ref="A295:A296"/>
    <mergeCell ref="B295:D295"/>
    <mergeCell ref="E295:F295"/>
    <mergeCell ref="G295:H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A295:AB295"/>
    <mergeCell ref="AC295:AD295"/>
    <mergeCell ref="AE295:AF295"/>
    <mergeCell ref="AG295:AH295"/>
    <mergeCell ref="AI295:AJ295"/>
    <mergeCell ref="AK295:AL295"/>
    <mergeCell ref="A275:AP275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AM271:AN271"/>
    <mergeCell ref="AO271:AP271"/>
    <mergeCell ref="E271:F271"/>
    <mergeCell ref="G271:H271"/>
    <mergeCell ref="I271:J271"/>
    <mergeCell ref="K271:L271"/>
    <mergeCell ref="M271:N271"/>
    <mergeCell ref="W271:X271"/>
    <mergeCell ref="Y271:Z271"/>
    <mergeCell ref="A271:A272"/>
    <mergeCell ref="B271:D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Y203:Z203"/>
    <mergeCell ref="AA203:AB203"/>
    <mergeCell ref="M203:N203"/>
    <mergeCell ref="O203:P203"/>
    <mergeCell ref="Q203:R203"/>
    <mergeCell ref="S203:T203"/>
    <mergeCell ref="U203:V203"/>
    <mergeCell ref="W203:X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E58:AP58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</mergeCells>
  <dataValidations count="2">
    <dataValidation operator="greaterThanOrEqual" allowBlank="1" showInputMessage="1" showErrorMessage="1" error="Valor no Permitido" sqref="A270 A290:D293 A294" xr:uid="{00000000-0002-0000-0400-000000000000}"/>
    <dataValidation type="whole" operator="greaterThanOrEqual" allowBlank="1" showInputMessage="1" showErrorMessage="1" error="Valor no Permitido" sqref="B294:D319 A10:A269 A271:A289 E10:AV319 B10:D289 A295:A319" xr:uid="{00000000-0002-0000-0400-000001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326"/>
  <sheetViews>
    <sheetView topLeftCell="AD302" workbookViewId="0">
      <selection activeCell="E299" sqref="E299:AP319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1.42578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104" ht="16.149999999999999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  <c r="CU2" s="2"/>
      <c r="CV2" s="2"/>
      <c r="CW2" s="2"/>
      <c r="CX2" s="2"/>
      <c r="CY2" s="2"/>
      <c r="CZ2" s="2"/>
    </row>
    <row r="3" spans="1:104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149999999999999" customHeight="1" x14ac:dyDescent="0.2">
      <c r="A4" s="1" t="str">
        <f>CONCATENATE("MES: ",[6]NOMBRE!B6," - ","( ",[6]NOMBRE!C6,[6]NOMBRE!D6," )")</f>
        <v>MES: MAYO - ( 05 )</v>
      </c>
      <c r="CU4" s="2"/>
      <c r="CV4" s="2"/>
      <c r="CW4" s="2"/>
      <c r="CX4" s="2"/>
      <c r="CY4" s="2"/>
      <c r="CZ4" s="2"/>
    </row>
    <row r="5" spans="1:104" ht="16.149999999999999" customHeight="1" x14ac:dyDescent="0.2">
      <c r="A5" s="1" t="str">
        <f>CONCATENATE("AÑO: ",[6]NOMBRE!B7)</f>
        <v>AÑO: 2019</v>
      </c>
      <c r="CU5" s="2"/>
      <c r="CV5" s="2"/>
      <c r="CW5" s="2"/>
      <c r="CX5" s="2"/>
      <c r="CY5" s="2"/>
      <c r="CZ5" s="2"/>
    </row>
    <row r="6" spans="1:104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14.25" customHeight="1" x14ac:dyDescent="0.2">
      <c r="A10" s="952" t="s">
        <v>4</v>
      </c>
      <c r="B10" s="953" t="s">
        <v>5</v>
      </c>
      <c r="C10" s="1061"/>
      <c r="D10" s="955"/>
      <c r="E10" s="956" t="s">
        <v>6</v>
      </c>
      <c r="F10" s="957"/>
      <c r="G10" s="957"/>
      <c r="H10" s="957"/>
      <c r="I10" s="957"/>
      <c r="J10" s="957"/>
      <c r="K10" s="957"/>
      <c r="L10" s="957"/>
      <c r="M10" s="957"/>
      <c r="N10" s="957"/>
      <c r="O10" s="957"/>
      <c r="P10" s="957"/>
      <c r="Q10" s="957"/>
      <c r="R10" s="957"/>
      <c r="S10" s="957"/>
      <c r="T10" s="957"/>
      <c r="U10" s="957"/>
      <c r="V10" s="957"/>
      <c r="W10" s="957"/>
      <c r="X10" s="957"/>
      <c r="Y10" s="957"/>
      <c r="Z10" s="957"/>
      <c r="AA10" s="957"/>
      <c r="AB10" s="957"/>
      <c r="AC10" s="957"/>
      <c r="AD10" s="957"/>
      <c r="AE10" s="957"/>
      <c r="AF10" s="957"/>
      <c r="AG10" s="957"/>
      <c r="AH10" s="957"/>
      <c r="AI10" s="957"/>
      <c r="AJ10" s="957"/>
      <c r="AK10" s="957"/>
      <c r="AL10" s="957"/>
      <c r="AM10" s="957"/>
      <c r="AN10" s="957"/>
      <c r="AO10" s="957"/>
      <c r="AP10" s="958"/>
      <c r="AQ10" s="957" t="s">
        <v>7</v>
      </c>
      <c r="AR10" s="957"/>
      <c r="AS10" s="957"/>
      <c r="AT10" s="952" t="s">
        <v>8</v>
      </c>
      <c r="AU10" s="961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x14ac:dyDescent="0.2">
      <c r="A11" s="847"/>
      <c r="B11" s="852"/>
      <c r="C11" s="853"/>
      <c r="D11" s="854"/>
      <c r="E11" s="959" t="s">
        <v>10</v>
      </c>
      <c r="F11" s="960"/>
      <c r="G11" s="959" t="s">
        <v>11</v>
      </c>
      <c r="H11" s="960"/>
      <c r="I11" s="959" t="s">
        <v>12</v>
      </c>
      <c r="J11" s="960"/>
      <c r="K11" s="959" t="s">
        <v>13</v>
      </c>
      <c r="L11" s="960"/>
      <c r="M11" s="959" t="s">
        <v>14</v>
      </c>
      <c r="N11" s="960"/>
      <c r="O11" s="959" t="s">
        <v>15</v>
      </c>
      <c r="P11" s="960"/>
      <c r="Q11" s="959" t="s">
        <v>16</v>
      </c>
      <c r="R11" s="960"/>
      <c r="S11" s="959" t="s">
        <v>17</v>
      </c>
      <c r="T11" s="960"/>
      <c r="U11" s="959" t="s">
        <v>18</v>
      </c>
      <c r="V11" s="960"/>
      <c r="W11" s="959" t="s">
        <v>19</v>
      </c>
      <c r="X11" s="960"/>
      <c r="Y11" s="959" t="s">
        <v>20</v>
      </c>
      <c r="Z11" s="960"/>
      <c r="AA11" s="959" t="s">
        <v>21</v>
      </c>
      <c r="AB11" s="960"/>
      <c r="AC11" s="959" t="s">
        <v>22</v>
      </c>
      <c r="AD11" s="960"/>
      <c r="AE11" s="959" t="s">
        <v>23</v>
      </c>
      <c r="AF11" s="960"/>
      <c r="AG11" s="959" t="s">
        <v>24</v>
      </c>
      <c r="AH11" s="960"/>
      <c r="AI11" s="959" t="s">
        <v>25</v>
      </c>
      <c r="AJ11" s="960"/>
      <c r="AK11" s="959" t="s">
        <v>26</v>
      </c>
      <c r="AL11" s="960"/>
      <c r="AM11" s="959" t="s">
        <v>27</v>
      </c>
      <c r="AN11" s="960"/>
      <c r="AO11" s="956" t="s">
        <v>28</v>
      </c>
      <c r="AP11" s="958"/>
      <c r="AQ11" s="962" t="s">
        <v>29</v>
      </c>
      <c r="AR11" s="963" t="s">
        <v>30</v>
      </c>
      <c r="AS11" s="1062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848"/>
      <c r="B12" s="15" t="s">
        <v>32</v>
      </c>
      <c r="C12" s="16" t="s">
        <v>33</v>
      </c>
      <c r="D12" s="563" t="s">
        <v>34</v>
      </c>
      <c r="E12" s="15" t="s">
        <v>33</v>
      </c>
      <c r="F12" s="563" t="s">
        <v>34</v>
      </c>
      <c r="G12" s="15" t="s">
        <v>33</v>
      </c>
      <c r="H12" s="563" t="s">
        <v>34</v>
      </c>
      <c r="I12" s="15" t="s">
        <v>33</v>
      </c>
      <c r="J12" s="563" t="s">
        <v>34</v>
      </c>
      <c r="K12" s="15" t="s">
        <v>33</v>
      </c>
      <c r="L12" s="563" t="s">
        <v>34</v>
      </c>
      <c r="M12" s="15" t="s">
        <v>33</v>
      </c>
      <c r="N12" s="563" t="s">
        <v>34</v>
      </c>
      <c r="O12" s="15" t="s">
        <v>33</v>
      </c>
      <c r="P12" s="563" t="s">
        <v>34</v>
      </c>
      <c r="Q12" s="15" t="s">
        <v>33</v>
      </c>
      <c r="R12" s="563" t="s">
        <v>34</v>
      </c>
      <c r="S12" s="15" t="s">
        <v>33</v>
      </c>
      <c r="T12" s="563" t="s">
        <v>34</v>
      </c>
      <c r="U12" s="15" t="s">
        <v>33</v>
      </c>
      <c r="V12" s="563" t="s">
        <v>34</v>
      </c>
      <c r="W12" s="15" t="s">
        <v>33</v>
      </c>
      <c r="X12" s="563" t="s">
        <v>34</v>
      </c>
      <c r="Y12" s="15" t="s">
        <v>33</v>
      </c>
      <c r="Z12" s="563" t="s">
        <v>34</v>
      </c>
      <c r="AA12" s="15" t="s">
        <v>33</v>
      </c>
      <c r="AB12" s="563" t="s">
        <v>34</v>
      </c>
      <c r="AC12" s="15" t="s">
        <v>33</v>
      </c>
      <c r="AD12" s="563" t="s">
        <v>34</v>
      </c>
      <c r="AE12" s="15" t="s">
        <v>33</v>
      </c>
      <c r="AF12" s="563" t="s">
        <v>34</v>
      </c>
      <c r="AG12" s="15" t="s">
        <v>33</v>
      </c>
      <c r="AH12" s="563" t="s">
        <v>34</v>
      </c>
      <c r="AI12" s="15" t="s">
        <v>33</v>
      </c>
      <c r="AJ12" s="563" t="s">
        <v>34</v>
      </c>
      <c r="AK12" s="15" t="s">
        <v>33</v>
      </c>
      <c r="AL12" s="563" t="s">
        <v>34</v>
      </c>
      <c r="AM12" s="15" t="s">
        <v>33</v>
      </c>
      <c r="AN12" s="563" t="s">
        <v>34</v>
      </c>
      <c r="AO12" s="15" t="s">
        <v>33</v>
      </c>
      <c r="AP12" s="445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467">
        <f t="shared" si="1"/>
        <v>0</v>
      </c>
      <c r="E13" s="23"/>
      <c r="F13" s="462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485"/>
      <c r="AP13" s="27"/>
      <c r="AQ13" s="582"/>
      <c r="AR13" s="29"/>
      <c r="AS13" s="462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467">
        <f>SUM(D22+D23+D24+D25)</f>
        <v>0</v>
      </c>
      <c r="E21" s="20">
        <f>SUM(E22:E25)</f>
        <v>0</v>
      </c>
      <c r="F21" s="467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486">
        <f t="shared" si="5"/>
        <v>0</v>
      </c>
      <c r="AP21" s="95">
        <f t="shared" si="5"/>
        <v>0</v>
      </c>
      <c r="AQ21" s="583">
        <f t="shared" si="5"/>
        <v>0</v>
      </c>
      <c r="AR21" s="21">
        <f t="shared" si="5"/>
        <v>0</v>
      </c>
      <c r="AS21" s="467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502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503"/>
      <c r="AU22" s="503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966" t="s">
        <v>50</v>
      </c>
      <c r="B28" s="1061" t="s">
        <v>51</v>
      </c>
      <c r="C28" s="955"/>
      <c r="D28" s="955" t="s">
        <v>5</v>
      </c>
      <c r="E28" s="968" t="s">
        <v>6</v>
      </c>
      <c r="F28" s="969"/>
      <c r="G28" s="969"/>
      <c r="H28" s="969"/>
      <c r="I28" s="969"/>
      <c r="J28" s="969"/>
      <c r="K28" s="969"/>
      <c r="L28" s="969"/>
      <c r="M28" s="969"/>
      <c r="N28" s="969"/>
      <c r="O28" s="969"/>
      <c r="P28" s="969"/>
      <c r="Q28" s="969"/>
      <c r="R28" s="969"/>
      <c r="S28" s="969"/>
      <c r="T28" s="969"/>
      <c r="U28" s="969"/>
      <c r="V28" s="969"/>
      <c r="W28" s="969"/>
      <c r="X28" s="969"/>
      <c r="Y28" s="969"/>
      <c r="Z28" s="969"/>
      <c r="AA28" s="969"/>
      <c r="AB28" s="969"/>
      <c r="AC28" s="969"/>
      <c r="AD28" s="969"/>
      <c r="AE28" s="969"/>
      <c r="AF28" s="969"/>
      <c r="AG28" s="969"/>
      <c r="AH28" s="969"/>
      <c r="AI28" s="969"/>
      <c r="AJ28" s="969"/>
      <c r="AK28" s="969"/>
      <c r="AL28" s="969"/>
      <c r="AM28" s="969"/>
      <c r="AN28" s="969"/>
      <c r="AO28" s="969"/>
      <c r="AP28" s="1063"/>
      <c r="AQ28" s="877" t="s">
        <v>7</v>
      </c>
      <c r="AR28" s="957"/>
      <c r="AS28" s="971"/>
      <c r="AT28" s="955" t="s">
        <v>8</v>
      </c>
      <c r="AU28" s="974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870"/>
      <c r="B29" s="853"/>
      <c r="C29" s="854"/>
      <c r="D29" s="854"/>
      <c r="E29" s="972" t="s">
        <v>10</v>
      </c>
      <c r="F29" s="973"/>
      <c r="G29" s="972" t="s">
        <v>11</v>
      </c>
      <c r="H29" s="973"/>
      <c r="I29" s="972" t="s">
        <v>12</v>
      </c>
      <c r="J29" s="973"/>
      <c r="K29" s="972" t="s">
        <v>13</v>
      </c>
      <c r="L29" s="973"/>
      <c r="M29" s="976" t="s">
        <v>14</v>
      </c>
      <c r="N29" s="973"/>
      <c r="O29" s="972" t="s">
        <v>15</v>
      </c>
      <c r="P29" s="973"/>
      <c r="Q29" s="972" t="s">
        <v>16</v>
      </c>
      <c r="R29" s="973"/>
      <c r="S29" s="972" t="s">
        <v>17</v>
      </c>
      <c r="T29" s="973"/>
      <c r="U29" s="972" t="s">
        <v>18</v>
      </c>
      <c r="V29" s="973"/>
      <c r="W29" s="972" t="s">
        <v>19</v>
      </c>
      <c r="X29" s="973"/>
      <c r="Y29" s="972" t="s">
        <v>20</v>
      </c>
      <c r="Z29" s="973"/>
      <c r="AA29" s="972" t="s">
        <v>21</v>
      </c>
      <c r="AB29" s="973"/>
      <c r="AC29" s="972" t="s">
        <v>22</v>
      </c>
      <c r="AD29" s="973"/>
      <c r="AE29" s="972" t="s">
        <v>23</v>
      </c>
      <c r="AF29" s="973"/>
      <c r="AG29" s="972" t="s">
        <v>24</v>
      </c>
      <c r="AH29" s="973"/>
      <c r="AI29" s="972" t="s">
        <v>25</v>
      </c>
      <c r="AJ29" s="973"/>
      <c r="AK29" s="972" t="s">
        <v>26</v>
      </c>
      <c r="AL29" s="973"/>
      <c r="AM29" s="972" t="s">
        <v>27</v>
      </c>
      <c r="AN29" s="973"/>
      <c r="AO29" s="968" t="s">
        <v>28</v>
      </c>
      <c r="AP29" s="1063"/>
      <c r="AQ29" s="977" t="s">
        <v>29</v>
      </c>
      <c r="AR29" s="963" t="s">
        <v>30</v>
      </c>
      <c r="AS29" s="978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967"/>
      <c r="B30" s="934"/>
      <c r="C30" s="935"/>
      <c r="D30" s="935"/>
      <c r="E30" s="116" t="s">
        <v>33</v>
      </c>
      <c r="F30" s="564" t="s">
        <v>34</v>
      </c>
      <c r="G30" s="116" t="s">
        <v>33</v>
      </c>
      <c r="H30" s="564" t="s">
        <v>34</v>
      </c>
      <c r="I30" s="116" t="s">
        <v>33</v>
      </c>
      <c r="J30" s="564" t="s">
        <v>34</v>
      </c>
      <c r="K30" s="116" t="s">
        <v>33</v>
      </c>
      <c r="L30" s="564" t="s">
        <v>34</v>
      </c>
      <c r="M30" s="584" t="s">
        <v>33</v>
      </c>
      <c r="N30" s="564" t="s">
        <v>34</v>
      </c>
      <c r="O30" s="116" t="s">
        <v>33</v>
      </c>
      <c r="P30" s="564" t="s">
        <v>34</v>
      </c>
      <c r="Q30" s="116" t="s">
        <v>33</v>
      </c>
      <c r="R30" s="564" t="s">
        <v>34</v>
      </c>
      <c r="S30" s="116" t="s">
        <v>33</v>
      </c>
      <c r="T30" s="564" t="s">
        <v>34</v>
      </c>
      <c r="U30" s="116" t="s">
        <v>33</v>
      </c>
      <c r="V30" s="564" t="s">
        <v>34</v>
      </c>
      <c r="W30" s="116" t="s">
        <v>33</v>
      </c>
      <c r="X30" s="564" t="s">
        <v>34</v>
      </c>
      <c r="Y30" s="116" t="s">
        <v>33</v>
      </c>
      <c r="Z30" s="564" t="s">
        <v>34</v>
      </c>
      <c r="AA30" s="116" t="s">
        <v>33</v>
      </c>
      <c r="AB30" s="564" t="s">
        <v>34</v>
      </c>
      <c r="AC30" s="116" t="s">
        <v>33</v>
      </c>
      <c r="AD30" s="564" t="s">
        <v>34</v>
      </c>
      <c r="AE30" s="116" t="s">
        <v>33</v>
      </c>
      <c r="AF30" s="564" t="s">
        <v>34</v>
      </c>
      <c r="AG30" s="116" t="s">
        <v>33</v>
      </c>
      <c r="AH30" s="564" t="s">
        <v>34</v>
      </c>
      <c r="AI30" s="116" t="s">
        <v>33</v>
      </c>
      <c r="AJ30" s="564" t="s">
        <v>34</v>
      </c>
      <c r="AK30" s="116" t="s">
        <v>33</v>
      </c>
      <c r="AL30" s="564" t="s">
        <v>34</v>
      </c>
      <c r="AM30" s="116" t="s">
        <v>33</v>
      </c>
      <c r="AN30" s="564" t="s">
        <v>34</v>
      </c>
      <c r="AO30" s="116" t="s">
        <v>33</v>
      </c>
      <c r="AP30" s="585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979" t="s">
        <v>52</v>
      </c>
      <c r="B31" s="980"/>
      <c r="C31" s="981"/>
      <c r="D31" s="504">
        <f>SUM(E31:AP31)</f>
        <v>0</v>
      </c>
      <c r="E31" s="121"/>
      <c r="F31" s="122"/>
      <c r="G31" s="121"/>
      <c r="H31" s="487"/>
      <c r="I31" s="121"/>
      <c r="J31" s="487"/>
      <c r="K31" s="121"/>
      <c r="L31" s="122"/>
      <c r="M31" s="586"/>
      <c r="N31" s="487"/>
      <c r="O31" s="586"/>
      <c r="P31" s="487"/>
      <c r="Q31" s="586"/>
      <c r="R31" s="487"/>
      <c r="S31" s="586"/>
      <c r="T31" s="487"/>
      <c r="U31" s="586"/>
      <c r="V31" s="487"/>
      <c r="W31" s="586"/>
      <c r="X31" s="487"/>
      <c r="Y31" s="586"/>
      <c r="Z31" s="487"/>
      <c r="AA31" s="586"/>
      <c r="AB31" s="487"/>
      <c r="AC31" s="586"/>
      <c r="AD31" s="487"/>
      <c r="AE31" s="586"/>
      <c r="AF31" s="487"/>
      <c r="AG31" s="586"/>
      <c r="AH31" s="487"/>
      <c r="AI31" s="586"/>
      <c r="AJ31" s="487"/>
      <c r="AK31" s="586"/>
      <c r="AL31" s="487"/>
      <c r="AM31" s="586"/>
      <c r="AN31" s="487"/>
      <c r="AO31" s="586"/>
      <c r="AP31" s="587"/>
      <c r="AQ31" s="126"/>
      <c r="AR31" s="586"/>
      <c r="AS31" s="487"/>
      <c r="AT31" s="487"/>
      <c r="AU31" s="487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982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556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556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982" t="s">
        <v>79</v>
      </c>
      <c r="B58" s="953" t="s">
        <v>80</v>
      </c>
      <c r="C58" s="1061"/>
      <c r="D58" s="955"/>
      <c r="E58" s="956" t="s">
        <v>81</v>
      </c>
      <c r="F58" s="957"/>
      <c r="G58" s="957"/>
      <c r="H58" s="957"/>
      <c r="I58" s="957"/>
      <c r="J58" s="957"/>
      <c r="K58" s="957"/>
      <c r="L58" s="957"/>
      <c r="M58" s="957"/>
      <c r="N58" s="957"/>
      <c r="O58" s="957"/>
      <c r="P58" s="957"/>
      <c r="Q58" s="957"/>
      <c r="R58" s="957"/>
      <c r="S58" s="957"/>
      <c r="T58" s="957"/>
      <c r="U58" s="957"/>
      <c r="V58" s="957"/>
      <c r="W58" s="957"/>
      <c r="X58" s="957"/>
      <c r="Y58" s="957"/>
      <c r="Z58" s="957"/>
      <c r="AA58" s="957"/>
      <c r="AB58" s="957"/>
      <c r="AC58" s="957"/>
      <c r="AD58" s="957"/>
      <c r="AE58" s="957"/>
      <c r="AF58" s="957"/>
      <c r="AG58" s="957"/>
      <c r="AH58" s="957"/>
      <c r="AI58" s="957"/>
      <c r="AJ58" s="957"/>
      <c r="AK58" s="957"/>
      <c r="AL58" s="957"/>
      <c r="AM58" s="957"/>
      <c r="AN58" s="957"/>
      <c r="AO58" s="957"/>
      <c r="AP58" s="971"/>
      <c r="AQ58" s="952" t="s">
        <v>82</v>
      </c>
      <c r="AR58" s="956" t="s">
        <v>7</v>
      </c>
      <c r="AS58" s="957"/>
      <c r="AT58" s="971"/>
      <c r="AU58" s="961" t="s">
        <v>9</v>
      </c>
      <c r="AV58" s="961" t="s">
        <v>65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895"/>
      <c r="B59" s="913"/>
      <c r="C59" s="934"/>
      <c r="D59" s="935"/>
      <c r="E59" s="959" t="s">
        <v>10</v>
      </c>
      <c r="F59" s="960"/>
      <c r="G59" s="959" t="s">
        <v>11</v>
      </c>
      <c r="H59" s="960"/>
      <c r="I59" s="959" t="s">
        <v>12</v>
      </c>
      <c r="J59" s="960"/>
      <c r="K59" s="959" t="s">
        <v>13</v>
      </c>
      <c r="L59" s="960"/>
      <c r="M59" s="959" t="s">
        <v>14</v>
      </c>
      <c r="N59" s="960"/>
      <c r="O59" s="959" t="s">
        <v>15</v>
      </c>
      <c r="P59" s="960"/>
      <c r="Q59" s="959" t="s">
        <v>16</v>
      </c>
      <c r="R59" s="960"/>
      <c r="S59" s="959" t="s">
        <v>17</v>
      </c>
      <c r="T59" s="960"/>
      <c r="U59" s="959" t="s">
        <v>18</v>
      </c>
      <c r="V59" s="960"/>
      <c r="W59" s="959" t="s">
        <v>19</v>
      </c>
      <c r="X59" s="960"/>
      <c r="Y59" s="959" t="s">
        <v>20</v>
      </c>
      <c r="Z59" s="960"/>
      <c r="AA59" s="959" t="s">
        <v>21</v>
      </c>
      <c r="AB59" s="990"/>
      <c r="AC59" s="959" t="s">
        <v>22</v>
      </c>
      <c r="AD59" s="960"/>
      <c r="AE59" s="959" t="s">
        <v>23</v>
      </c>
      <c r="AF59" s="960"/>
      <c r="AG59" s="959" t="s">
        <v>24</v>
      </c>
      <c r="AH59" s="960"/>
      <c r="AI59" s="959" t="s">
        <v>25</v>
      </c>
      <c r="AJ59" s="960"/>
      <c r="AK59" s="959" t="s">
        <v>26</v>
      </c>
      <c r="AL59" s="960"/>
      <c r="AM59" s="959" t="s">
        <v>27</v>
      </c>
      <c r="AN59" s="960"/>
      <c r="AO59" s="957" t="s">
        <v>28</v>
      </c>
      <c r="AP59" s="971"/>
      <c r="AQ59" s="847"/>
      <c r="AR59" s="984" t="s">
        <v>29</v>
      </c>
      <c r="AS59" s="963" t="s">
        <v>30</v>
      </c>
      <c r="AT59" s="985" t="s">
        <v>31</v>
      </c>
      <c r="AU59" s="861"/>
      <c r="AV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912"/>
      <c r="B60" s="162" t="s">
        <v>32</v>
      </c>
      <c r="C60" s="163" t="s">
        <v>33</v>
      </c>
      <c r="D60" s="566" t="s">
        <v>34</v>
      </c>
      <c r="E60" s="562" t="s">
        <v>33</v>
      </c>
      <c r="F60" s="166" t="s">
        <v>34</v>
      </c>
      <c r="G60" s="562" t="s">
        <v>33</v>
      </c>
      <c r="H60" s="166" t="s">
        <v>34</v>
      </c>
      <c r="I60" s="562" t="s">
        <v>33</v>
      </c>
      <c r="J60" s="166" t="s">
        <v>34</v>
      </c>
      <c r="K60" s="562" t="s">
        <v>33</v>
      </c>
      <c r="L60" s="166" t="s">
        <v>34</v>
      </c>
      <c r="M60" s="15" t="s">
        <v>33</v>
      </c>
      <c r="N60" s="563" t="s">
        <v>34</v>
      </c>
      <c r="O60" s="562" t="s">
        <v>33</v>
      </c>
      <c r="P60" s="166" t="s">
        <v>34</v>
      </c>
      <c r="Q60" s="15" t="s">
        <v>33</v>
      </c>
      <c r="R60" s="563" t="s">
        <v>34</v>
      </c>
      <c r="S60" s="15" t="s">
        <v>33</v>
      </c>
      <c r="T60" s="563" t="s">
        <v>34</v>
      </c>
      <c r="U60" s="562" t="s">
        <v>33</v>
      </c>
      <c r="V60" s="563" t="s">
        <v>34</v>
      </c>
      <c r="W60" s="562" t="s">
        <v>33</v>
      </c>
      <c r="X60" s="166" t="s">
        <v>34</v>
      </c>
      <c r="Y60" s="15" t="s">
        <v>33</v>
      </c>
      <c r="Z60" s="563" t="s">
        <v>34</v>
      </c>
      <c r="AA60" s="562" t="s">
        <v>33</v>
      </c>
      <c r="AB60" s="167" t="s">
        <v>34</v>
      </c>
      <c r="AC60" s="562" t="s">
        <v>33</v>
      </c>
      <c r="AD60" s="166" t="s">
        <v>34</v>
      </c>
      <c r="AE60" s="562" t="s">
        <v>33</v>
      </c>
      <c r="AF60" s="166" t="s">
        <v>34</v>
      </c>
      <c r="AG60" s="562" t="s">
        <v>33</v>
      </c>
      <c r="AH60" s="166" t="s">
        <v>34</v>
      </c>
      <c r="AI60" s="15" t="s">
        <v>33</v>
      </c>
      <c r="AJ60" s="563" t="s">
        <v>34</v>
      </c>
      <c r="AK60" s="562" t="s">
        <v>33</v>
      </c>
      <c r="AL60" s="166" t="s">
        <v>34</v>
      </c>
      <c r="AM60" s="15" t="s">
        <v>33</v>
      </c>
      <c r="AN60" s="563" t="s">
        <v>34</v>
      </c>
      <c r="AO60" s="588" t="s">
        <v>33</v>
      </c>
      <c r="AP60" s="563" t="s">
        <v>34</v>
      </c>
      <c r="AQ60" s="848"/>
      <c r="AR60" s="915"/>
      <c r="AS60" s="866"/>
      <c r="AT60" s="986"/>
      <c r="AU60" s="862"/>
      <c r="AV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448"/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449"/>
      <c r="CA62" s="31" t="str">
        <f t="shared" ref="CA62:CA65" si="11">IF(B62=0,"",IF(AQ62="",IF(B62="","","* No olvide digitar la columna Beneficiarios. "),""))</f>
        <v/>
      </c>
      <c r="CB62" s="31" t="str">
        <f t="shared" ref="CB62:CB65" si="12">IF(B62&lt;AQ62,"* El número de Beneficiarios NO DEBE ser mayor que el Total. ","")</f>
        <v/>
      </c>
      <c r="CC62" s="31" t="str">
        <f t="shared" ref="CC62:CC64" si="13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4">IF(B62&lt;AQ62,1,0)</f>
        <v>0</v>
      </c>
      <c r="CH62" s="32" t="str">
        <f t="shared" ref="CH62:CH65" si="15">IF(B62=0,"",IF(AQ62="",IF(B62="","",1),0))</f>
        <v/>
      </c>
      <c r="CI62" s="32">
        <f t="shared" ref="CI62:CI65" si="16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449"/>
      <c r="CA63" s="31" t="str">
        <f t="shared" si="11"/>
        <v/>
      </c>
      <c r="CB63" s="31" t="str">
        <f t="shared" si="12"/>
        <v/>
      </c>
      <c r="CC63" s="31" t="str">
        <f t="shared" si="13"/>
        <v/>
      </c>
      <c r="CD63" s="31"/>
      <c r="CE63" s="31"/>
      <c r="CF63" s="31"/>
      <c r="CG63" s="32">
        <f t="shared" si="14"/>
        <v>0</v>
      </c>
      <c r="CH63" s="32" t="str">
        <f t="shared" si="15"/>
        <v/>
      </c>
      <c r="CI63" s="32">
        <f t="shared" si="16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449"/>
      <c r="CA64" s="31" t="str">
        <f t="shared" si="11"/>
        <v/>
      </c>
      <c r="CB64" s="31" t="str">
        <f t="shared" si="12"/>
        <v/>
      </c>
      <c r="CC64" s="31" t="str">
        <f t="shared" si="13"/>
        <v/>
      </c>
      <c r="CD64" s="31"/>
      <c r="CE64" s="31"/>
      <c r="CF64" s="31"/>
      <c r="CG64" s="32">
        <f t="shared" si="14"/>
        <v>0</v>
      </c>
      <c r="CH64" s="32" t="str">
        <f t="shared" si="15"/>
        <v/>
      </c>
      <c r="CI64" s="32">
        <f t="shared" si="16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450"/>
      <c r="CA65" s="31" t="str">
        <f t="shared" si="11"/>
        <v/>
      </c>
      <c r="CB65" s="31" t="str">
        <f t="shared" si="12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4"/>
        <v>0</v>
      </c>
      <c r="CH65" s="32" t="str">
        <f t="shared" si="15"/>
        <v/>
      </c>
      <c r="CI65" s="32">
        <f t="shared" si="16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489" t="s">
        <v>5</v>
      </c>
      <c r="B66" s="200">
        <f>SUM(B61:B65)</f>
        <v>0</v>
      </c>
      <c r="C66" s="201">
        <f>SUM(C61:C65)</f>
        <v>0</v>
      </c>
      <c r="D66" s="490">
        <f>SUM(D61:D65)</f>
        <v>0</v>
      </c>
      <c r="E66" s="203">
        <f t="shared" ref="E66:AS66" si="17">SUM(E61:E65)</f>
        <v>0</v>
      </c>
      <c r="F66" s="79">
        <f>SUM(F61:F65)</f>
        <v>0</v>
      </c>
      <c r="G66" s="203">
        <f t="shared" si="17"/>
        <v>0</v>
      </c>
      <c r="H66" s="204">
        <f t="shared" si="17"/>
        <v>0</v>
      </c>
      <c r="I66" s="203">
        <f t="shared" si="17"/>
        <v>0</v>
      </c>
      <c r="J66" s="204">
        <f t="shared" si="17"/>
        <v>0</v>
      </c>
      <c r="K66" s="203">
        <f t="shared" si="17"/>
        <v>0</v>
      </c>
      <c r="L66" s="204">
        <f t="shared" si="17"/>
        <v>0</v>
      </c>
      <c r="M66" s="203">
        <f t="shared" si="17"/>
        <v>0</v>
      </c>
      <c r="N66" s="204">
        <f t="shared" si="17"/>
        <v>0</v>
      </c>
      <c r="O66" s="203">
        <f t="shared" si="17"/>
        <v>0</v>
      </c>
      <c r="P66" s="204">
        <f t="shared" si="17"/>
        <v>0</v>
      </c>
      <c r="Q66" s="203">
        <f t="shared" si="17"/>
        <v>0</v>
      </c>
      <c r="R66" s="204">
        <f t="shared" si="17"/>
        <v>0</v>
      </c>
      <c r="S66" s="203">
        <f t="shared" si="17"/>
        <v>0</v>
      </c>
      <c r="T66" s="204">
        <f t="shared" si="17"/>
        <v>0</v>
      </c>
      <c r="U66" s="203">
        <f t="shared" si="17"/>
        <v>0</v>
      </c>
      <c r="V66" s="204">
        <f t="shared" si="17"/>
        <v>0</v>
      </c>
      <c r="W66" s="203">
        <f t="shared" si="17"/>
        <v>0</v>
      </c>
      <c r="X66" s="204">
        <f t="shared" si="17"/>
        <v>0</v>
      </c>
      <c r="Y66" s="205">
        <f t="shared" si="17"/>
        <v>0</v>
      </c>
      <c r="Z66" s="204">
        <f t="shared" si="17"/>
        <v>0</v>
      </c>
      <c r="AA66" s="206">
        <f t="shared" si="17"/>
        <v>0</v>
      </c>
      <c r="AB66" s="207">
        <f t="shared" si="17"/>
        <v>0</v>
      </c>
      <c r="AC66" s="205">
        <f t="shared" si="17"/>
        <v>0</v>
      </c>
      <c r="AD66" s="204">
        <f t="shared" si="17"/>
        <v>0</v>
      </c>
      <c r="AE66" s="205">
        <f t="shared" si="17"/>
        <v>0</v>
      </c>
      <c r="AF66" s="204">
        <f t="shared" si="17"/>
        <v>0</v>
      </c>
      <c r="AG66" s="205">
        <f t="shared" si="17"/>
        <v>0</v>
      </c>
      <c r="AH66" s="204">
        <f t="shared" si="17"/>
        <v>0</v>
      </c>
      <c r="AI66" s="205">
        <f t="shared" si="17"/>
        <v>0</v>
      </c>
      <c r="AJ66" s="204">
        <f t="shared" si="17"/>
        <v>0</v>
      </c>
      <c r="AK66" s="205">
        <f t="shared" si="17"/>
        <v>0</v>
      </c>
      <c r="AL66" s="204">
        <f t="shared" si="17"/>
        <v>0</v>
      </c>
      <c r="AM66" s="205">
        <f t="shared" si="17"/>
        <v>0</v>
      </c>
      <c r="AN66" s="204">
        <f t="shared" si="17"/>
        <v>0</v>
      </c>
      <c r="AO66" s="206">
        <f t="shared" si="17"/>
        <v>0</v>
      </c>
      <c r="AP66" s="207">
        <f t="shared" si="17"/>
        <v>0</v>
      </c>
      <c r="AQ66" s="208">
        <f t="shared" si="17"/>
        <v>0</v>
      </c>
      <c r="AR66" s="209">
        <f t="shared" si="17"/>
        <v>0</v>
      </c>
      <c r="AS66" s="210">
        <f t="shared" si="17"/>
        <v>0</v>
      </c>
      <c r="AT66" s="211">
        <f>SUM(AT61:AT65)</f>
        <v>0</v>
      </c>
      <c r="AU66" s="211">
        <f>SUM(AU61:AU65)</f>
        <v>0</v>
      </c>
      <c r="AV66" s="575">
        <f>SUM(AV61:AV65)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558" t="s">
        <v>79</v>
      </c>
      <c r="B68" s="557" t="s">
        <v>80</v>
      </c>
      <c r="C68" s="559" t="s">
        <v>29</v>
      </c>
      <c r="D68" s="559" t="s">
        <v>89</v>
      </c>
      <c r="E68" s="559" t="s">
        <v>31</v>
      </c>
      <c r="F68" s="559" t="s">
        <v>9</v>
      </c>
      <c r="G68" s="559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80" t="s">
        <v>85</v>
      </c>
      <c r="B70" s="217">
        <f t="shared" ref="B70:B72" si="18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80" t="s">
        <v>86</v>
      </c>
      <c r="B71" s="217">
        <f t="shared" si="18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80" t="s">
        <v>87</v>
      </c>
      <c r="B72" s="218">
        <f t="shared" si="18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489" t="s">
        <v>5</v>
      </c>
      <c r="B73" s="219">
        <f>SUM(B69:B72)</f>
        <v>0</v>
      </c>
      <c r="C73" s="219">
        <f>SUM(C69:C72)</f>
        <v>0</v>
      </c>
      <c r="D73" s="219">
        <f t="shared" ref="D73:E73" si="19">SUM(D69:D72)</f>
        <v>0</v>
      </c>
      <c r="E73" s="219">
        <f t="shared" si="19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558" t="s">
        <v>79</v>
      </c>
      <c r="B75" s="557" t="s">
        <v>80</v>
      </c>
      <c r="C75" s="559" t="s">
        <v>29</v>
      </c>
      <c r="D75" s="559" t="s">
        <v>89</v>
      </c>
      <c r="E75" s="559" t="s">
        <v>31</v>
      </c>
      <c r="F75" s="559" t="s">
        <v>9</v>
      </c>
      <c r="G75" s="559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80" t="s">
        <v>85</v>
      </c>
      <c r="B77" s="217">
        <f t="shared" ref="B77:B79" si="20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80" t="s">
        <v>86</v>
      </c>
      <c r="B78" s="217">
        <f t="shared" si="20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80" t="s">
        <v>87</v>
      </c>
      <c r="B79" s="218">
        <f t="shared" si="20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489" t="s">
        <v>5</v>
      </c>
      <c r="B80" s="219">
        <f>SUM(B76:B79)</f>
        <v>0</v>
      </c>
      <c r="C80" s="219">
        <f>SUM(C76:C79)</f>
        <v>0</v>
      </c>
      <c r="D80" s="219">
        <f t="shared" ref="D80:F80" si="21">SUM(D76:D79)</f>
        <v>0</v>
      </c>
      <c r="E80" s="219">
        <f t="shared" si="21"/>
        <v>0</v>
      </c>
      <c r="F80" s="219">
        <f t="shared" si="21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561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491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8" customHeight="1" x14ac:dyDescent="0.2">
      <c r="A112" s="565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493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494" t="s">
        <v>8</v>
      </c>
      <c r="F114" s="491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8.75" customHeight="1" x14ac:dyDescent="0.2">
      <c r="A120" s="489" t="s">
        <v>5</v>
      </c>
      <c r="B120" s="241">
        <f>SUM(B115:B119)</f>
        <v>0</v>
      </c>
      <c r="C120" s="242">
        <f>SUM(C115:C119)</f>
        <v>0</v>
      </c>
      <c r="D120" s="589">
        <f>SUM(D115:D119)</f>
        <v>0</v>
      </c>
      <c r="E120" s="493">
        <f>SUM(E115:E119)</f>
        <v>0</v>
      </c>
      <c r="F120" s="493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494" t="s">
        <v>8</v>
      </c>
      <c r="F122" s="491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2"/>
      <c r="CV126" s="2"/>
      <c r="CW126" s="2"/>
      <c r="CX126" s="2"/>
      <c r="CY126" s="2"/>
      <c r="CZ126" s="2"/>
    </row>
    <row r="127" spans="1:104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2"/>
      <c r="CV127" s="2"/>
      <c r="CW127" s="2"/>
      <c r="CX127" s="2"/>
      <c r="CY127" s="2"/>
      <c r="CZ127" s="2"/>
    </row>
    <row r="128" spans="1:104" ht="19.5" customHeight="1" x14ac:dyDescent="0.2">
      <c r="A128" s="489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493">
        <f>SUM(E123:E127)</f>
        <v>0</v>
      </c>
      <c r="F128" s="493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2"/>
      <c r="CV128" s="2"/>
      <c r="CW128" s="2"/>
      <c r="CX128" s="2"/>
      <c r="CY128" s="2"/>
      <c r="CZ128" s="2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987" t="s">
        <v>129</v>
      </c>
      <c r="B130" s="988"/>
      <c r="C130" s="989" t="s">
        <v>5</v>
      </c>
      <c r="D130" s="956" t="s">
        <v>7</v>
      </c>
      <c r="E130" s="957"/>
      <c r="F130" s="957"/>
      <c r="G130" s="952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588" t="s">
        <v>30</v>
      </c>
      <c r="F131" s="563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987" t="s">
        <v>133</v>
      </c>
      <c r="B135" s="1064"/>
      <c r="C135" s="988"/>
      <c r="D135" s="989" t="s">
        <v>5</v>
      </c>
      <c r="E135" s="956" t="s">
        <v>7</v>
      </c>
      <c r="F135" s="957"/>
      <c r="G135" s="957"/>
      <c r="H135" s="952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563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590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506"/>
      <c r="F139" s="507"/>
      <c r="G139" s="508"/>
      <c r="H139" s="591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1065" t="s">
        <v>137</v>
      </c>
      <c r="B140" s="1066" t="s">
        <v>5</v>
      </c>
      <c r="C140" s="1067" t="s">
        <v>138</v>
      </c>
      <c r="D140" s="993"/>
      <c r="E140" s="994"/>
      <c r="F140" s="930" t="s">
        <v>139</v>
      </c>
      <c r="G140" s="931" t="s">
        <v>140</v>
      </c>
      <c r="H140" s="995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567" t="s">
        <v>143</v>
      </c>
      <c r="F141" s="930"/>
      <c r="G141" s="931"/>
      <c r="H141" s="567" t="s">
        <v>29</v>
      </c>
      <c r="I141" s="557" t="s">
        <v>30</v>
      </c>
      <c r="J141" s="557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2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3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4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2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3"/>
        <v/>
      </c>
      <c r="CB144" s="31"/>
      <c r="CC144" s="31"/>
      <c r="CD144" s="31"/>
      <c r="CE144" s="31"/>
      <c r="CF144" s="31"/>
      <c r="CG144" s="32">
        <f t="shared" si="24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104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1.75" customHeight="1" x14ac:dyDescent="0.2">
      <c r="A146" s="1065" t="s">
        <v>145</v>
      </c>
      <c r="B146" s="1066" t="s">
        <v>146</v>
      </c>
      <c r="C146" s="1067" t="s">
        <v>147</v>
      </c>
      <c r="D146" s="994"/>
      <c r="E146" s="993" t="s">
        <v>148</v>
      </c>
      <c r="F146" s="994"/>
      <c r="G146" s="993" t="s">
        <v>149</v>
      </c>
      <c r="H146" s="994"/>
      <c r="I146" s="1067" t="s">
        <v>150</v>
      </c>
      <c r="J146" s="994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" customHeight="1" x14ac:dyDescent="0.2">
      <c r="A147" s="912"/>
      <c r="B147" s="848"/>
      <c r="C147" s="15" t="s">
        <v>151</v>
      </c>
      <c r="D147" s="567" t="s">
        <v>152</v>
      </c>
      <c r="E147" s="15" t="s">
        <v>151</v>
      </c>
      <c r="F147" s="592" t="s">
        <v>152</v>
      </c>
      <c r="G147" s="15" t="s">
        <v>151</v>
      </c>
      <c r="H147" s="567" t="s">
        <v>152</v>
      </c>
      <c r="I147" s="15" t="s">
        <v>151</v>
      </c>
      <c r="J147" s="567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1066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1066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ht="15" customHeight="1" x14ac:dyDescent="0.2">
      <c r="A167" s="1068" t="s">
        <v>35</v>
      </c>
      <c r="B167" s="1069" t="s">
        <v>5</v>
      </c>
      <c r="C167" s="954"/>
      <c r="D167" s="1070"/>
      <c r="E167" s="1071" t="s">
        <v>81</v>
      </c>
      <c r="F167" s="997"/>
      <c r="G167" s="997"/>
      <c r="H167" s="997"/>
      <c r="I167" s="997"/>
      <c r="J167" s="997"/>
      <c r="K167" s="997"/>
      <c r="L167" s="997"/>
      <c r="M167" s="997"/>
      <c r="N167" s="997"/>
      <c r="O167" s="997"/>
      <c r="P167" s="997"/>
      <c r="Q167" s="997"/>
      <c r="R167" s="997"/>
      <c r="S167" s="997"/>
      <c r="T167" s="997"/>
      <c r="U167" s="997"/>
      <c r="V167" s="997"/>
      <c r="W167" s="997"/>
      <c r="X167" s="997"/>
      <c r="Y167" s="997"/>
      <c r="Z167" s="997"/>
      <c r="AA167" s="997"/>
      <c r="AB167" s="997"/>
      <c r="AC167" s="997"/>
      <c r="AD167" s="997"/>
      <c r="AE167" s="997"/>
      <c r="AF167" s="997"/>
      <c r="AG167" s="997"/>
      <c r="AH167" s="997"/>
      <c r="AI167" s="997"/>
      <c r="AJ167" s="997"/>
      <c r="AK167" s="997"/>
      <c r="AL167" s="997"/>
      <c r="AM167" s="997"/>
      <c r="AN167" s="997"/>
      <c r="AO167" s="997"/>
      <c r="AP167" s="1072"/>
      <c r="AQ167" s="999" t="s">
        <v>170</v>
      </c>
      <c r="AR167" s="999"/>
      <c r="AS167" s="1000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15" customHeight="1" x14ac:dyDescent="0.2">
      <c r="A168" s="933"/>
      <c r="B168" s="913"/>
      <c r="C168" s="934"/>
      <c r="D168" s="935"/>
      <c r="E168" s="1067" t="s">
        <v>10</v>
      </c>
      <c r="F168" s="994"/>
      <c r="G168" s="1067" t="s">
        <v>11</v>
      </c>
      <c r="H168" s="994"/>
      <c r="I168" s="1067" t="s">
        <v>12</v>
      </c>
      <c r="J168" s="994"/>
      <c r="K168" s="1067" t="s">
        <v>13</v>
      </c>
      <c r="L168" s="994"/>
      <c r="M168" s="1067" t="s">
        <v>14</v>
      </c>
      <c r="N168" s="994"/>
      <c r="O168" s="1067" t="s">
        <v>15</v>
      </c>
      <c r="P168" s="994"/>
      <c r="Q168" s="1067" t="s">
        <v>16</v>
      </c>
      <c r="R168" s="994"/>
      <c r="S168" s="1067" t="s">
        <v>17</v>
      </c>
      <c r="T168" s="994"/>
      <c r="U168" s="1067" t="s">
        <v>18</v>
      </c>
      <c r="V168" s="994"/>
      <c r="W168" s="1067" t="s">
        <v>19</v>
      </c>
      <c r="X168" s="994"/>
      <c r="Y168" s="1067" t="s">
        <v>20</v>
      </c>
      <c r="Z168" s="994"/>
      <c r="AA168" s="1067" t="s">
        <v>21</v>
      </c>
      <c r="AB168" s="994"/>
      <c r="AC168" s="1067" t="s">
        <v>22</v>
      </c>
      <c r="AD168" s="994"/>
      <c r="AE168" s="1067" t="s">
        <v>23</v>
      </c>
      <c r="AF168" s="994"/>
      <c r="AG168" s="1067" t="s">
        <v>24</v>
      </c>
      <c r="AH168" s="994"/>
      <c r="AI168" s="1067" t="s">
        <v>25</v>
      </c>
      <c r="AJ168" s="994"/>
      <c r="AK168" s="1067" t="s">
        <v>26</v>
      </c>
      <c r="AL168" s="994"/>
      <c r="AM168" s="1067" t="s">
        <v>27</v>
      </c>
      <c r="AN168" s="994"/>
      <c r="AO168" s="1071" t="s">
        <v>28</v>
      </c>
      <c r="AP168" s="1072"/>
      <c r="AQ168" s="1074" t="s">
        <v>171</v>
      </c>
      <c r="AR168" s="1071" t="s">
        <v>172</v>
      </c>
      <c r="AS168" s="997"/>
      <c r="AT168" s="521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35.25" customHeight="1" x14ac:dyDescent="0.2">
      <c r="A169" s="923"/>
      <c r="B169" s="225" t="s">
        <v>32</v>
      </c>
      <c r="C169" s="226" t="s">
        <v>33</v>
      </c>
      <c r="D169" s="555" t="s">
        <v>34</v>
      </c>
      <c r="E169" s="593" t="s">
        <v>33</v>
      </c>
      <c r="F169" s="594" t="s">
        <v>34</v>
      </c>
      <c r="G169" s="593" t="s">
        <v>33</v>
      </c>
      <c r="H169" s="594" t="s">
        <v>34</v>
      </c>
      <c r="I169" s="593" t="s">
        <v>33</v>
      </c>
      <c r="J169" s="594" t="s">
        <v>34</v>
      </c>
      <c r="K169" s="593" t="s">
        <v>33</v>
      </c>
      <c r="L169" s="594" t="s">
        <v>34</v>
      </c>
      <c r="M169" s="593" t="s">
        <v>33</v>
      </c>
      <c r="N169" s="594" t="s">
        <v>34</v>
      </c>
      <c r="O169" s="593" t="s">
        <v>33</v>
      </c>
      <c r="P169" s="594" t="s">
        <v>34</v>
      </c>
      <c r="Q169" s="593" t="s">
        <v>33</v>
      </c>
      <c r="R169" s="594" t="s">
        <v>34</v>
      </c>
      <c r="S169" s="593" t="s">
        <v>33</v>
      </c>
      <c r="T169" s="594" t="s">
        <v>34</v>
      </c>
      <c r="U169" s="593" t="s">
        <v>33</v>
      </c>
      <c r="V169" s="594" t="s">
        <v>34</v>
      </c>
      <c r="W169" s="593" t="s">
        <v>33</v>
      </c>
      <c r="X169" s="594" t="s">
        <v>34</v>
      </c>
      <c r="Y169" s="593" t="s">
        <v>33</v>
      </c>
      <c r="Z169" s="594" t="s">
        <v>34</v>
      </c>
      <c r="AA169" s="593" t="s">
        <v>33</v>
      </c>
      <c r="AB169" s="594" t="s">
        <v>34</v>
      </c>
      <c r="AC169" s="593" t="s">
        <v>33</v>
      </c>
      <c r="AD169" s="594" t="s">
        <v>34</v>
      </c>
      <c r="AE169" s="593" t="s">
        <v>33</v>
      </c>
      <c r="AF169" s="594" t="s">
        <v>34</v>
      </c>
      <c r="AG169" s="593" t="s">
        <v>33</v>
      </c>
      <c r="AH169" s="594" t="s">
        <v>34</v>
      </c>
      <c r="AI169" s="593" t="s">
        <v>33</v>
      </c>
      <c r="AJ169" s="594" t="s">
        <v>34</v>
      </c>
      <c r="AK169" s="593" t="s">
        <v>33</v>
      </c>
      <c r="AL169" s="594" t="s">
        <v>34</v>
      </c>
      <c r="AM169" s="593" t="s">
        <v>33</v>
      </c>
      <c r="AN169" s="594" t="s">
        <v>34</v>
      </c>
      <c r="AO169" s="593" t="s">
        <v>33</v>
      </c>
      <c r="AP169" s="595" t="s">
        <v>34</v>
      </c>
      <c r="AQ169" s="939"/>
      <c r="AR169" s="557" t="s">
        <v>173</v>
      </c>
      <c r="AS169" s="596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x14ac:dyDescent="0.2">
      <c r="A170" s="497" t="s">
        <v>52</v>
      </c>
      <c r="B170" s="200">
        <f t="shared" ref="B170:B176" si="25">SUM(C170+D170)</f>
        <v>302</v>
      </c>
      <c r="C170" s="201">
        <f t="shared" ref="C170:C180" si="26">SUM(E170+G170+I170+K170+M170+O170+Q170+S170+U170+W170+Y170+AA170+AC170+AE170+AG170+AI170+AK170+AM170+AO170)</f>
        <v>152</v>
      </c>
      <c r="D170" s="597">
        <f t="shared" ref="D170:D187" si="27">SUM(F170+H170+J170+L170+N170+P170+R170+T170+V170+X170+Z170+AB170+AD170+AF170+AH170+AJ170+AL170+AN170+AP170)</f>
        <v>150</v>
      </c>
      <c r="E170" s="23">
        <v>4</v>
      </c>
      <c r="F170" s="598">
        <v>5</v>
      </c>
      <c r="G170" s="23">
        <v>2</v>
      </c>
      <c r="H170" s="25">
        <v>2</v>
      </c>
      <c r="I170" s="23">
        <v>3</v>
      </c>
      <c r="J170" s="25">
        <v>0</v>
      </c>
      <c r="K170" s="23">
        <v>6</v>
      </c>
      <c r="L170" s="25">
        <v>1</v>
      </c>
      <c r="M170" s="23">
        <v>9</v>
      </c>
      <c r="N170" s="25">
        <v>9</v>
      </c>
      <c r="O170" s="23">
        <v>3</v>
      </c>
      <c r="P170" s="25">
        <v>4</v>
      </c>
      <c r="Q170" s="23">
        <v>2</v>
      </c>
      <c r="R170" s="25">
        <v>4</v>
      </c>
      <c r="S170" s="23">
        <v>5</v>
      </c>
      <c r="T170" s="25">
        <v>1</v>
      </c>
      <c r="U170" s="23">
        <v>1</v>
      </c>
      <c r="V170" s="25">
        <v>5</v>
      </c>
      <c r="W170" s="23">
        <v>3</v>
      </c>
      <c r="X170" s="25">
        <v>6</v>
      </c>
      <c r="Y170" s="23">
        <v>3</v>
      </c>
      <c r="Z170" s="25">
        <v>5</v>
      </c>
      <c r="AA170" s="23">
        <v>3</v>
      </c>
      <c r="AB170" s="25">
        <v>7</v>
      </c>
      <c r="AC170" s="23">
        <v>8</v>
      </c>
      <c r="AD170" s="25">
        <v>20</v>
      </c>
      <c r="AE170" s="23">
        <v>7</v>
      </c>
      <c r="AF170" s="25">
        <v>12</v>
      </c>
      <c r="AG170" s="23">
        <v>10</v>
      </c>
      <c r="AH170" s="25">
        <v>10</v>
      </c>
      <c r="AI170" s="23">
        <v>13</v>
      </c>
      <c r="AJ170" s="25">
        <v>15</v>
      </c>
      <c r="AK170" s="23">
        <v>23</v>
      </c>
      <c r="AL170" s="25">
        <v>9</v>
      </c>
      <c r="AM170" s="23">
        <v>14</v>
      </c>
      <c r="AN170" s="25">
        <v>9</v>
      </c>
      <c r="AO170" s="485">
        <v>33</v>
      </c>
      <c r="AP170" s="27">
        <v>26</v>
      </c>
      <c r="AQ170" s="599">
        <v>236</v>
      </c>
      <c r="AR170" s="310">
        <v>11</v>
      </c>
      <c r="AS170" s="598">
        <v>55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x14ac:dyDescent="0.2">
      <c r="A171" s="312" t="s">
        <v>36</v>
      </c>
      <c r="B171" s="313">
        <f t="shared" si="25"/>
        <v>0</v>
      </c>
      <c r="C171" s="314">
        <f t="shared" si="26"/>
        <v>0</v>
      </c>
      <c r="D171" s="315">
        <f>SUM(F171+H171+J171+L171+N171+P171+R171+T171+V171+X171+Z171+AB171+AD171+AF171+AH171+AJ171+AL171+AN171+AP171)</f>
        <v>0</v>
      </c>
      <c r="E171" s="84">
        <v>0</v>
      </c>
      <c r="F171" s="316">
        <v>0</v>
      </c>
      <c r="G171" s="84">
        <v>0</v>
      </c>
      <c r="H171" s="85">
        <v>0</v>
      </c>
      <c r="I171" s="84">
        <v>0</v>
      </c>
      <c r="J171" s="85">
        <v>0</v>
      </c>
      <c r="K171" s="84">
        <v>0</v>
      </c>
      <c r="L171" s="85">
        <v>0</v>
      </c>
      <c r="M171" s="84">
        <v>0</v>
      </c>
      <c r="N171" s="85">
        <v>0</v>
      </c>
      <c r="O171" s="84">
        <v>0</v>
      </c>
      <c r="P171" s="85">
        <v>0</v>
      </c>
      <c r="Q171" s="84">
        <v>0</v>
      </c>
      <c r="R171" s="85">
        <v>0</v>
      </c>
      <c r="S171" s="84">
        <v>0</v>
      </c>
      <c r="T171" s="85">
        <v>0</v>
      </c>
      <c r="U171" s="84">
        <v>0</v>
      </c>
      <c r="V171" s="85">
        <v>0</v>
      </c>
      <c r="W171" s="84">
        <v>0</v>
      </c>
      <c r="X171" s="85">
        <v>0</v>
      </c>
      <c r="Y171" s="84">
        <v>0</v>
      </c>
      <c r="Z171" s="85">
        <v>0</v>
      </c>
      <c r="AA171" s="84">
        <v>0</v>
      </c>
      <c r="AB171" s="85">
        <v>0</v>
      </c>
      <c r="AC171" s="84">
        <v>0</v>
      </c>
      <c r="AD171" s="85">
        <v>0</v>
      </c>
      <c r="AE171" s="84">
        <v>0</v>
      </c>
      <c r="AF171" s="85">
        <v>0</v>
      </c>
      <c r="AG171" s="84">
        <v>0</v>
      </c>
      <c r="AH171" s="85">
        <v>0</v>
      </c>
      <c r="AI171" s="84">
        <v>0</v>
      </c>
      <c r="AJ171" s="85">
        <v>0</v>
      </c>
      <c r="AK171" s="84">
        <v>0</v>
      </c>
      <c r="AL171" s="85">
        <v>0</v>
      </c>
      <c r="AM171" s="84">
        <v>0</v>
      </c>
      <c r="AN171" s="85">
        <v>0</v>
      </c>
      <c r="AO171" s="86">
        <v>0</v>
      </c>
      <c r="AP171" s="87">
        <v>0</v>
      </c>
      <c r="AQ171" s="317">
        <v>0</v>
      </c>
      <c r="AR171" s="318">
        <v>0</v>
      </c>
      <c r="AS171" s="316">
        <v>0</v>
      </c>
      <c r="AT171" s="311" t="str">
        <f t="shared" ref="AT171:AT194" si="28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29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0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27" customHeight="1" x14ac:dyDescent="0.2">
      <c r="A172" s="319" t="s">
        <v>175</v>
      </c>
      <c r="B172" s="320">
        <f t="shared" si="25"/>
        <v>1</v>
      </c>
      <c r="C172" s="321">
        <f t="shared" si="26"/>
        <v>0</v>
      </c>
      <c r="D172" s="322">
        <f t="shared" si="27"/>
        <v>1</v>
      </c>
      <c r="E172" s="37">
        <v>0</v>
      </c>
      <c r="F172" s="38">
        <v>0</v>
      </c>
      <c r="G172" s="37">
        <v>0</v>
      </c>
      <c r="H172" s="39">
        <v>0</v>
      </c>
      <c r="I172" s="37">
        <v>0</v>
      </c>
      <c r="J172" s="39">
        <v>0</v>
      </c>
      <c r="K172" s="37">
        <v>0</v>
      </c>
      <c r="L172" s="39">
        <v>0</v>
      </c>
      <c r="M172" s="37">
        <v>0</v>
      </c>
      <c r="N172" s="39">
        <v>0</v>
      </c>
      <c r="O172" s="37">
        <v>0</v>
      </c>
      <c r="P172" s="39">
        <v>0</v>
      </c>
      <c r="Q172" s="37">
        <v>0</v>
      </c>
      <c r="R172" s="39">
        <v>1</v>
      </c>
      <c r="S172" s="37">
        <v>0</v>
      </c>
      <c r="T172" s="39">
        <v>0</v>
      </c>
      <c r="U172" s="37">
        <v>0</v>
      </c>
      <c r="V172" s="39">
        <v>0</v>
      </c>
      <c r="W172" s="37">
        <v>0</v>
      </c>
      <c r="X172" s="39">
        <v>0</v>
      </c>
      <c r="Y172" s="37">
        <v>0</v>
      </c>
      <c r="Z172" s="39">
        <v>0</v>
      </c>
      <c r="AA172" s="37">
        <v>0</v>
      </c>
      <c r="AB172" s="39">
        <v>0</v>
      </c>
      <c r="AC172" s="37">
        <v>0</v>
      </c>
      <c r="AD172" s="39">
        <v>0</v>
      </c>
      <c r="AE172" s="37">
        <v>0</v>
      </c>
      <c r="AF172" s="39">
        <v>0</v>
      </c>
      <c r="AG172" s="37">
        <v>0</v>
      </c>
      <c r="AH172" s="39">
        <v>0</v>
      </c>
      <c r="AI172" s="37">
        <v>0</v>
      </c>
      <c r="AJ172" s="39">
        <v>0</v>
      </c>
      <c r="AK172" s="37">
        <v>0</v>
      </c>
      <c r="AL172" s="39">
        <v>0</v>
      </c>
      <c r="AM172" s="37">
        <v>0</v>
      </c>
      <c r="AN172" s="39">
        <v>0</v>
      </c>
      <c r="AO172" s="40">
        <v>0</v>
      </c>
      <c r="AP172" s="41">
        <v>0</v>
      </c>
      <c r="AQ172" s="174">
        <v>1</v>
      </c>
      <c r="AR172" s="216">
        <v>0</v>
      </c>
      <c r="AS172" s="38">
        <v>0</v>
      </c>
      <c r="AT172" s="311" t="str">
        <f t="shared" si="28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29"/>
        <v/>
      </c>
      <c r="CB172" s="31"/>
      <c r="CC172" s="31"/>
      <c r="CD172" s="31"/>
      <c r="CE172" s="31"/>
      <c r="CF172" s="31"/>
      <c r="CG172" s="32">
        <f t="shared" si="3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3.5" customHeight="1" x14ac:dyDescent="0.2">
      <c r="A173" s="323" t="s">
        <v>176</v>
      </c>
      <c r="B173" s="324">
        <f t="shared" si="25"/>
        <v>0</v>
      </c>
      <c r="C173" s="325">
        <f t="shared" si="26"/>
        <v>0</v>
      </c>
      <c r="D173" s="326">
        <f t="shared" si="27"/>
        <v>0</v>
      </c>
      <c r="E173" s="51">
        <v>0</v>
      </c>
      <c r="F173" s="57">
        <v>0</v>
      </c>
      <c r="G173" s="51">
        <v>0</v>
      </c>
      <c r="H173" s="57">
        <v>0</v>
      </c>
      <c r="I173" s="51">
        <v>0</v>
      </c>
      <c r="J173" s="57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7">
        <v>0</v>
      </c>
      <c r="AC173" s="51">
        <v>0</v>
      </c>
      <c r="AD173" s="57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51">
        <v>0</v>
      </c>
      <c r="AL173" s="52">
        <v>0</v>
      </c>
      <c r="AM173" s="51">
        <v>0</v>
      </c>
      <c r="AN173" s="52">
        <v>0</v>
      </c>
      <c r="AO173" s="53">
        <v>0</v>
      </c>
      <c r="AP173" s="54">
        <v>0</v>
      </c>
      <c r="AQ173" s="185">
        <v>0</v>
      </c>
      <c r="AR173" s="100">
        <v>0</v>
      </c>
      <c r="AS173" s="57">
        <v>0</v>
      </c>
      <c r="AT173" s="311" t="str">
        <f t="shared" si="28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29"/>
        <v/>
      </c>
      <c r="CB173" s="31"/>
      <c r="CC173" s="31"/>
      <c r="CD173" s="31"/>
      <c r="CE173" s="31"/>
      <c r="CF173" s="31"/>
      <c r="CG173" s="32">
        <f t="shared" si="3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323" t="s">
        <v>177</v>
      </c>
      <c r="B174" s="324">
        <f t="shared" si="25"/>
        <v>43</v>
      </c>
      <c r="C174" s="325">
        <f t="shared" si="26"/>
        <v>32</v>
      </c>
      <c r="D174" s="326">
        <f t="shared" si="27"/>
        <v>11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1</v>
      </c>
      <c r="T174" s="52">
        <v>0</v>
      </c>
      <c r="U174" s="51">
        <v>0</v>
      </c>
      <c r="V174" s="52">
        <v>0</v>
      </c>
      <c r="W174" s="51">
        <v>0</v>
      </c>
      <c r="X174" s="52">
        <v>2</v>
      </c>
      <c r="Y174" s="51">
        <v>0</v>
      </c>
      <c r="Z174" s="52">
        <v>0</v>
      </c>
      <c r="AA174" s="51">
        <v>2</v>
      </c>
      <c r="AB174" s="57">
        <v>1</v>
      </c>
      <c r="AC174" s="51">
        <v>2</v>
      </c>
      <c r="AD174" s="57">
        <v>0</v>
      </c>
      <c r="AE174" s="51">
        <v>0</v>
      </c>
      <c r="AF174" s="52">
        <v>1</v>
      </c>
      <c r="AG174" s="51">
        <v>4</v>
      </c>
      <c r="AH174" s="52">
        <v>2</v>
      </c>
      <c r="AI174" s="51">
        <v>2</v>
      </c>
      <c r="AJ174" s="52">
        <v>0</v>
      </c>
      <c r="AK174" s="51">
        <v>6</v>
      </c>
      <c r="AL174" s="52">
        <v>0</v>
      </c>
      <c r="AM174" s="51">
        <v>7</v>
      </c>
      <c r="AN174" s="52">
        <v>0</v>
      </c>
      <c r="AO174" s="53">
        <v>8</v>
      </c>
      <c r="AP174" s="54">
        <v>5</v>
      </c>
      <c r="AQ174" s="185">
        <v>41</v>
      </c>
      <c r="AR174" s="100">
        <v>1</v>
      </c>
      <c r="AS174" s="57">
        <v>1</v>
      </c>
      <c r="AT174" s="311" t="str">
        <f t="shared" si="28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29"/>
        <v/>
      </c>
      <c r="CB174" s="31"/>
      <c r="CC174" s="31"/>
      <c r="CD174" s="31"/>
      <c r="CE174" s="31"/>
      <c r="CF174" s="31"/>
      <c r="CG174" s="32">
        <f t="shared" si="3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323" t="s">
        <v>178</v>
      </c>
      <c r="B175" s="324">
        <f t="shared" si="25"/>
        <v>0</v>
      </c>
      <c r="C175" s="325">
        <f t="shared" si="26"/>
        <v>0</v>
      </c>
      <c r="D175" s="326">
        <f t="shared" si="27"/>
        <v>0</v>
      </c>
      <c r="E175" s="51">
        <v>0</v>
      </c>
      <c r="F175" s="57">
        <v>0</v>
      </c>
      <c r="G175" s="51">
        <v>0</v>
      </c>
      <c r="H175" s="57">
        <v>0</v>
      </c>
      <c r="I175" s="51">
        <v>0</v>
      </c>
      <c r="J175" s="57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  <c r="Y175" s="51">
        <v>0</v>
      </c>
      <c r="Z175" s="52">
        <v>0</v>
      </c>
      <c r="AA175" s="51">
        <v>0</v>
      </c>
      <c r="AB175" s="57">
        <v>0</v>
      </c>
      <c r="AC175" s="51">
        <v>0</v>
      </c>
      <c r="AD175" s="57">
        <v>0</v>
      </c>
      <c r="AE175" s="51">
        <v>0</v>
      </c>
      <c r="AF175" s="52">
        <v>0</v>
      </c>
      <c r="AG175" s="51">
        <v>0</v>
      </c>
      <c r="AH175" s="52">
        <v>0</v>
      </c>
      <c r="AI175" s="51">
        <v>0</v>
      </c>
      <c r="AJ175" s="52">
        <v>0</v>
      </c>
      <c r="AK175" s="51">
        <v>0</v>
      </c>
      <c r="AL175" s="52">
        <v>0</v>
      </c>
      <c r="AM175" s="51">
        <v>0</v>
      </c>
      <c r="AN175" s="52">
        <v>0</v>
      </c>
      <c r="AO175" s="53">
        <v>0</v>
      </c>
      <c r="AP175" s="54">
        <v>0</v>
      </c>
      <c r="AQ175" s="185">
        <v>0</v>
      </c>
      <c r="AR175" s="100">
        <v>0</v>
      </c>
      <c r="AS175" s="57">
        <v>0</v>
      </c>
      <c r="AT175" s="311" t="str">
        <f t="shared" si="28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29"/>
        <v/>
      </c>
      <c r="CB175" s="31"/>
      <c r="CC175" s="31"/>
      <c r="CD175" s="31"/>
      <c r="CE175" s="31"/>
      <c r="CF175" s="31"/>
      <c r="CG175" s="32">
        <f t="shared" si="3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323" t="s">
        <v>179</v>
      </c>
      <c r="B176" s="324">
        <f t="shared" si="25"/>
        <v>0</v>
      </c>
      <c r="C176" s="325">
        <f t="shared" si="26"/>
        <v>0</v>
      </c>
      <c r="D176" s="326">
        <f>SUM(F176+H176+J176+L176+N176+P176+R176+T176+V176+X176+Z176+AB176+AD176+AF176+AH176+AJ176+AL176+AN176+AP176)</f>
        <v>0</v>
      </c>
      <c r="E176" s="51">
        <v>0</v>
      </c>
      <c r="F176" s="57">
        <v>0</v>
      </c>
      <c r="G176" s="51">
        <v>0</v>
      </c>
      <c r="H176" s="57">
        <v>0</v>
      </c>
      <c r="I176" s="51">
        <v>0</v>
      </c>
      <c r="J176" s="57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  <c r="Y176" s="51">
        <v>0</v>
      </c>
      <c r="Z176" s="52">
        <v>0</v>
      </c>
      <c r="AA176" s="51">
        <v>0</v>
      </c>
      <c r="AB176" s="57">
        <v>0</v>
      </c>
      <c r="AC176" s="51">
        <v>0</v>
      </c>
      <c r="AD176" s="57">
        <v>0</v>
      </c>
      <c r="AE176" s="51">
        <v>0</v>
      </c>
      <c r="AF176" s="52">
        <v>0</v>
      </c>
      <c r="AG176" s="51">
        <v>0</v>
      </c>
      <c r="AH176" s="52">
        <v>0</v>
      </c>
      <c r="AI176" s="51">
        <v>0</v>
      </c>
      <c r="AJ176" s="52">
        <v>0</v>
      </c>
      <c r="AK176" s="51">
        <v>0</v>
      </c>
      <c r="AL176" s="52">
        <v>0</v>
      </c>
      <c r="AM176" s="51">
        <v>0</v>
      </c>
      <c r="AN176" s="52">
        <v>0</v>
      </c>
      <c r="AO176" s="53">
        <v>0</v>
      </c>
      <c r="AP176" s="54">
        <v>0</v>
      </c>
      <c r="AQ176" s="185">
        <v>0</v>
      </c>
      <c r="AR176" s="100">
        <v>0</v>
      </c>
      <c r="AS176" s="57">
        <v>0</v>
      </c>
      <c r="AT176" s="311" t="str">
        <f t="shared" si="28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29"/>
        <v/>
      </c>
      <c r="CB176" s="31"/>
      <c r="CC176" s="31"/>
      <c r="CD176" s="31"/>
      <c r="CE176" s="31"/>
      <c r="CF176" s="31"/>
      <c r="CG176" s="32">
        <f t="shared" si="3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323" t="s">
        <v>180</v>
      </c>
      <c r="B177" s="324">
        <f t="shared" ref="B177:B187" si="31">SUM(C177+D177)</f>
        <v>0</v>
      </c>
      <c r="C177" s="325">
        <f t="shared" si="26"/>
        <v>0</v>
      </c>
      <c r="D177" s="326">
        <f>SUM(F177+H177+J177+L177+N177+P177+R177+T177+V177+X177+Z177+AB177+AD177+AF177+AH177+AJ177+AL177+AN177+AP177)</f>
        <v>0</v>
      </c>
      <c r="E177" s="51">
        <v>0</v>
      </c>
      <c r="F177" s="57">
        <v>0</v>
      </c>
      <c r="G177" s="51">
        <v>0</v>
      </c>
      <c r="H177" s="57">
        <v>0</v>
      </c>
      <c r="I177" s="51">
        <v>0</v>
      </c>
      <c r="J177" s="57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  <c r="Y177" s="51">
        <v>0</v>
      </c>
      <c r="Z177" s="52">
        <v>0</v>
      </c>
      <c r="AA177" s="51">
        <v>0</v>
      </c>
      <c r="AB177" s="57">
        <v>0</v>
      </c>
      <c r="AC177" s="51">
        <v>0</v>
      </c>
      <c r="AD177" s="57">
        <v>0</v>
      </c>
      <c r="AE177" s="51">
        <v>0</v>
      </c>
      <c r="AF177" s="52">
        <v>0</v>
      </c>
      <c r="AG177" s="51">
        <v>0</v>
      </c>
      <c r="AH177" s="52">
        <v>0</v>
      </c>
      <c r="AI177" s="51">
        <v>0</v>
      </c>
      <c r="AJ177" s="52">
        <v>0</v>
      </c>
      <c r="AK177" s="51">
        <v>0</v>
      </c>
      <c r="AL177" s="52">
        <v>0</v>
      </c>
      <c r="AM177" s="51">
        <v>0</v>
      </c>
      <c r="AN177" s="52">
        <v>0</v>
      </c>
      <c r="AO177" s="53">
        <v>0</v>
      </c>
      <c r="AP177" s="54">
        <v>0</v>
      </c>
      <c r="AQ177" s="185">
        <v>0</v>
      </c>
      <c r="AR177" s="100">
        <v>0</v>
      </c>
      <c r="AS177" s="57">
        <v>0</v>
      </c>
      <c r="AT177" s="311" t="str">
        <f t="shared" si="28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29"/>
        <v/>
      </c>
      <c r="CB177" s="31"/>
      <c r="CC177" s="31"/>
      <c r="CD177" s="31"/>
      <c r="CE177" s="31"/>
      <c r="CF177" s="31"/>
      <c r="CG177" s="32">
        <f t="shared" si="3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5.6" customHeight="1" x14ac:dyDescent="0.2">
      <c r="A178" s="323" t="s">
        <v>59</v>
      </c>
      <c r="B178" s="324">
        <f t="shared" si="31"/>
        <v>0</v>
      </c>
      <c r="C178" s="325">
        <f t="shared" si="26"/>
        <v>0</v>
      </c>
      <c r="D178" s="326">
        <f t="shared" si="27"/>
        <v>0</v>
      </c>
      <c r="E178" s="51">
        <v>0</v>
      </c>
      <c r="F178" s="57">
        <v>0</v>
      </c>
      <c r="G178" s="51">
        <v>0</v>
      </c>
      <c r="H178" s="57">
        <v>0</v>
      </c>
      <c r="I178" s="51">
        <v>0</v>
      </c>
      <c r="J178" s="57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7">
        <v>0</v>
      </c>
      <c r="AC178" s="51">
        <v>0</v>
      </c>
      <c r="AD178" s="57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51">
        <v>0</v>
      </c>
      <c r="AL178" s="52">
        <v>0</v>
      </c>
      <c r="AM178" s="51">
        <v>0</v>
      </c>
      <c r="AN178" s="52">
        <v>0</v>
      </c>
      <c r="AO178" s="53">
        <v>0</v>
      </c>
      <c r="AP178" s="54">
        <v>0</v>
      </c>
      <c r="AQ178" s="185">
        <v>0</v>
      </c>
      <c r="AR178" s="100">
        <v>0</v>
      </c>
      <c r="AS178" s="57">
        <v>0</v>
      </c>
      <c r="AT178" s="311" t="str">
        <f t="shared" si="28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29"/>
        <v/>
      </c>
      <c r="CB178" s="31"/>
      <c r="CC178" s="31"/>
      <c r="CD178" s="31"/>
      <c r="CE178" s="31"/>
      <c r="CF178" s="31"/>
      <c r="CG178" s="32">
        <f t="shared" si="3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.6" customHeight="1" x14ac:dyDescent="0.2">
      <c r="A179" s="323" t="s">
        <v>181</v>
      </c>
      <c r="B179" s="324">
        <f t="shared" si="31"/>
        <v>0</v>
      </c>
      <c r="C179" s="325">
        <f t="shared" si="26"/>
        <v>0</v>
      </c>
      <c r="D179" s="326">
        <f t="shared" si="27"/>
        <v>0</v>
      </c>
      <c r="E179" s="51">
        <v>0</v>
      </c>
      <c r="F179" s="57">
        <v>0</v>
      </c>
      <c r="G179" s="51">
        <v>0</v>
      </c>
      <c r="H179" s="57">
        <v>0</v>
      </c>
      <c r="I179" s="51">
        <v>0</v>
      </c>
      <c r="J179" s="57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7">
        <v>0</v>
      </c>
      <c r="AC179" s="51">
        <v>0</v>
      </c>
      <c r="AD179" s="57">
        <v>0</v>
      </c>
      <c r="AE179" s="51">
        <v>0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51">
        <v>0</v>
      </c>
      <c r="AL179" s="52">
        <v>0</v>
      </c>
      <c r="AM179" s="51">
        <v>0</v>
      </c>
      <c r="AN179" s="52">
        <v>0</v>
      </c>
      <c r="AO179" s="53">
        <v>0</v>
      </c>
      <c r="AP179" s="54">
        <v>0</v>
      </c>
      <c r="AQ179" s="185">
        <v>0</v>
      </c>
      <c r="AR179" s="100">
        <v>0</v>
      </c>
      <c r="AS179" s="57">
        <v>0</v>
      </c>
      <c r="AT179" s="311" t="str">
        <f t="shared" si="28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29"/>
        <v/>
      </c>
      <c r="CB179" s="31"/>
      <c r="CC179" s="31"/>
      <c r="CD179" s="31"/>
      <c r="CE179" s="31"/>
      <c r="CF179" s="31"/>
      <c r="CG179" s="32">
        <f t="shared" si="3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.6" customHeight="1" x14ac:dyDescent="0.2">
      <c r="A180" s="323" t="s">
        <v>182</v>
      </c>
      <c r="B180" s="324">
        <f t="shared" si="31"/>
        <v>0</v>
      </c>
      <c r="C180" s="325">
        <f t="shared" si="26"/>
        <v>0</v>
      </c>
      <c r="D180" s="326">
        <f t="shared" si="27"/>
        <v>0</v>
      </c>
      <c r="E180" s="51">
        <v>0</v>
      </c>
      <c r="F180" s="57">
        <v>0</v>
      </c>
      <c r="G180" s="51">
        <v>0</v>
      </c>
      <c r="H180" s="57">
        <v>0</v>
      </c>
      <c r="I180" s="51">
        <v>0</v>
      </c>
      <c r="J180" s="57">
        <v>0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7">
        <v>0</v>
      </c>
      <c r="AC180" s="51">
        <v>0</v>
      </c>
      <c r="AD180" s="57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51">
        <v>0</v>
      </c>
      <c r="AL180" s="52">
        <v>0</v>
      </c>
      <c r="AM180" s="51">
        <v>0</v>
      </c>
      <c r="AN180" s="52">
        <v>0</v>
      </c>
      <c r="AO180" s="53">
        <v>0</v>
      </c>
      <c r="AP180" s="54">
        <v>0</v>
      </c>
      <c r="AQ180" s="185">
        <v>0</v>
      </c>
      <c r="AR180" s="100">
        <v>0</v>
      </c>
      <c r="AS180" s="57">
        <v>0</v>
      </c>
      <c r="AT180" s="311" t="str">
        <f t="shared" si="28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29"/>
        <v/>
      </c>
      <c r="CB180" s="31"/>
      <c r="CC180" s="31"/>
      <c r="CD180" s="31"/>
      <c r="CE180" s="31"/>
      <c r="CF180" s="31"/>
      <c r="CG180" s="32">
        <f t="shared" si="3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8" customHeight="1" x14ac:dyDescent="0.2">
      <c r="A181" s="323" t="s">
        <v>183</v>
      </c>
      <c r="B181" s="324">
        <f t="shared" si="31"/>
        <v>139</v>
      </c>
      <c r="C181" s="325">
        <f t="shared" ref="C181:D200" si="32">SUM(E181+G181+I181+K181+M181+O181+Q181+S181+U181+W181+Y181+AA181+AC181+AE181+AG181+AI181+AK181+AM181+AO181)</f>
        <v>49</v>
      </c>
      <c r="D181" s="326">
        <f t="shared" si="27"/>
        <v>90</v>
      </c>
      <c r="E181" s="51">
        <v>0</v>
      </c>
      <c r="F181" s="57">
        <v>0</v>
      </c>
      <c r="G181" s="51">
        <v>0</v>
      </c>
      <c r="H181" s="57">
        <v>0</v>
      </c>
      <c r="I181" s="51">
        <v>1</v>
      </c>
      <c r="J181" s="57">
        <v>0</v>
      </c>
      <c r="K181" s="51">
        <v>6</v>
      </c>
      <c r="L181" s="52">
        <v>1</v>
      </c>
      <c r="M181" s="51">
        <v>9</v>
      </c>
      <c r="N181" s="52">
        <v>9</v>
      </c>
      <c r="O181" s="51">
        <v>3</v>
      </c>
      <c r="P181" s="52">
        <v>4</v>
      </c>
      <c r="Q181" s="51">
        <v>1</v>
      </c>
      <c r="R181" s="52">
        <v>2</v>
      </c>
      <c r="S181" s="51">
        <v>3</v>
      </c>
      <c r="T181" s="52">
        <v>0</v>
      </c>
      <c r="U181" s="51">
        <v>0</v>
      </c>
      <c r="V181" s="52">
        <v>5</v>
      </c>
      <c r="W181" s="51">
        <v>2</v>
      </c>
      <c r="X181" s="52">
        <v>4</v>
      </c>
      <c r="Y181" s="51">
        <v>2</v>
      </c>
      <c r="Z181" s="52">
        <v>5</v>
      </c>
      <c r="AA181" s="51">
        <v>1</v>
      </c>
      <c r="AB181" s="57">
        <v>3</v>
      </c>
      <c r="AC181" s="51">
        <v>5</v>
      </c>
      <c r="AD181" s="57">
        <v>10</v>
      </c>
      <c r="AE181" s="51">
        <v>3</v>
      </c>
      <c r="AF181" s="52">
        <v>10</v>
      </c>
      <c r="AG181" s="51">
        <v>4</v>
      </c>
      <c r="AH181" s="52">
        <v>8</v>
      </c>
      <c r="AI181" s="51">
        <v>0</v>
      </c>
      <c r="AJ181" s="52">
        <v>9</v>
      </c>
      <c r="AK181" s="51">
        <v>5</v>
      </c>
      <c r="AL181" s="52">
        <v>8</v>
      </c>
      <c r="AM181" s="51">
        <v>0</v>
      </c>
      <c r="AN181" s="52">
        <v>4</v>
      </c>
      <c r="AO181" s="53">
        <v>4</v>
      </c>
      <c r="AP181" s="54">
        <v>8</v>
      </c>
      <c r="AQ181" s="185">
        <v>139</v>
      </c>
      <c r="AR181" s="100">
        <v>0</v>
      </c>
      <c r="AS181" s="57">
        <v>0</v>
      </c>
      <c r="AT181" s="311" t="str">
        <f t="shared" si="28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29"/>
        <v/>
      </c>
      <c r="CB181" s="31"/>
      <c r="CC181" s="31"/>
      <c r="CD181" s="31"/>
      <c r="CE181" s="31"/>
      <c r="CF181" s="31"/>
      <c r="CG181" s="32">
        <f t="shared" si="3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323" t="s">
        <v>184</v>
      </c>
      <c r="B182" s="324">
        <f t="shared" si="31"/>
        <v>1</v>
      </c>
      <c r="C182" s="325">
        <f t="shared" si="32"/>
        <v>0</v>
      </c>
      <c r="D182" s="326">
        <f t="shared" si="27"/>
        <v>1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0</v>
      </c>
      <c r="AB182" s="57">
        <v>0</v>
      </c>
      <c r="AC182" s="51">
        <v>0</v>
      </c>
      <c r="AD182" s="57">
        <v>0</v>
      </c>
      <c r="AE182" s="51">
        <v>0</v>
      </c>
      <c r="AF182" s="52">
        <v>0</v>
      </c>
      <c r="AG182" s="51">
        <v>0</v>
      </c>
      <c r="AH182" s="52">
        <v>0</v>
      </c>
      <c r="AI182" s="51">
        <v>0</v>
      </c>
      <c r="AJ182" s="52">
        <v>0</v>
      </c>
      <c r="AK182" s="51">
        <v>0</v>
      </c>
      <c r="AL182" s="52">
        <v>0</v>
      </c>
      <c r="AM182" s="51">
        <v>0</v>
      </c>
      <c r="AN182" s="52">
        <v>1</v>
      </c>
      <c r="AO182" s="53">
        <v>0</v>
      </c>
      <c r="AP182" s="54">
        <v>0</v>
      </c>
      <c r="AQ182" s="185">
        <v>1</v>
      </c>
      <c r="AR182" s="100">
        <v>0</v>
      </c>
      <c r="AS182" s="57">
        <v>0</v>
      </c>
      <c r="AT182" s="311" t="str">
        <f t="shared" si="28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29"/>
        <v/>
      </c>
      <c r="CB182" s="31"/>
      <c r="CC182" s="31"/>
      <c r="CD182" s="31"/>
      <c r="CE182" s="31"/>
      <c r="CF182" s="31"/>
      <c r="CG182" s="32">
        <f t="shared" si="3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323" t="s">
        <v>185</v>
      </c>
      <c r="B183" s="324">
        <f t="shared" si="31"/>
        <v>1</v>
      </c>
      <c r="C183" s="325">
        <f t="shared" si="32"/>
        <v>1</v>
      </c>
      <c r="D183" s="326">
        <f t="shared" si="27"/>
        <v>0</v>
      </c>
      <c r="E183" s="51">
        <v>0</v>
      </c>
      <c r="F183" s="57">
        <v>0</v>
      </c>
      <c r="G183" s="51">
        <v>0</v>
      </c>
      <c r="H183" s="57">
        <v>0</v>
      </c>
      <c r="I183" s="51">
        <v>0</v>
      </c>
      <c r="J183" s="57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  <c r="Y183" s="51">
        <v>0</v>
      </c>
      <c r="Z183" s="52">
        <v>0</v>
      </c>
      <c r="AA183" s="51">
        <v>0</v>
      </c>
      <c r="AB183" s="57">
        <v>0</v>
      </c>
      <c r="AC183" s="51">
        <v>0</v>
      </c>
      <c r="AD183" s="57">
        <v>0</v>
      </c>
      <c r="AE183" s="51">
        <v>0</v>
      </c>
      <c r="AF183" s="52">
        <v>0</v>
      </c>
      <c r="AG183" s="51">
        <v>0</v>
      </c>
      <c r="AH183" s="52">
        <v>0</v>
      </c>
      <c r="AI183" s="51">
        <v>0</v>
      </c>
      <c r="AJ183" s="52">
        <v>0</v>
      </c>
      <c r="AK183" s="51">
        <v>0</v>
      </c>
      <c r="AL183" s="52">
        <v>0</v>
      </c>
      <c r="AM183" s="51">
        <v>1</v>
      </c>
      <c r="AN183" s="52">
        <v>0</v>
      </c>
      <c r="AO183" s="53">
        <v>0</v>
      </c>
      <c r="AP183" s="54">
        <v>0</v>
      </c>
      <c r="AQ183" s="185">
        <v>1</v>
      </c>
      <c r="AR183" s="100">
        <v>0</v>
      </c>
      <c r="AS183" s="57">
        <v>0</v>
      </c>
      <c r="AT183" s="311" t="str">
        <f t="shared" si="28"/>
        <v/>
      </c>
      <c r="CA183" s="31" t="str">
        <f t="shared" si="29"/>
        <v/>
      </c>
      <c r="CB183" s="31"/>
      <c r="CC183" s="31"/>
      <c r="CD183" s="31"/>
      <c r="CE183" s="31"/>
      <c r="CF183" s="31"/>
      <c r="CG183" s="32">
        <f t="shared" si="3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323" t="s">
        <v>186</v>
      </c>
      <c r="B184" s="324">
        <f t="shared" si="31"/>
        <v>0</v>
      </c>
      <c r="C184" s="325">
        <f t="shared" si="32"/>
        <v>0</v>
      </c>
      <c r="D184" s="326">
        <f t="shared" si="27"/>
        <v>0</v>
      </c>
      <c r="E184" s="51">
        <v>0</v>
      </c>
      <c r="F184" s="57">
        <v>0</v>
      </c>
      <c r="G184" s="51">
        <v>0</v>
      </c>
      <c r="H184" s="57">
        <v>0</v>
      </c>
      <c r="I184" s="51">
        <v>0</v>
      </c>
      <c r="J184" s="57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  <c r="Y184" s="51">
        <v>0</v>
      </c>
      <c r="Z184" s="52">
        <v>0</v>
      </c>
      <c r="AA184" s="51">
        <v>0</v>
      </c>
      <c r="AB184" s="57">
        <v>0</v>
      </c>
      <c r="AC184" s="51">
        <v>0</v>
      </c>
      <c r="AD184" s="57">
        <v>0</v>
      </c>
      <c r="AE184" s="51">
        <v>0</v>
      </c>
      <c r="AF184" s="52">
        <v>0</v>
      </c>
      <c r="AG184" s="51">
        <v>0</v>
      </c>
      <c r="AH184" s="52">
        <v>0</v>
      </c>
      <c r="AI184" s="51">
        <v>0</v>
      </c>
      <c r="AJ184" s="52">
        <v>0</v>
      </c>
      <c r="AK184" s="51">
        <v>0</v>
      </c>
      <c r="AL184" s="52">
        <v>0</v>
      </c>
      <c r="AM184" s="51">
        <v>0</v>
      </c>
      <c r="AN184" s="52">
        <v>0</v>
      </c>
      <c r="AO184" s="53">
        <v>0</v>
      </c>
      <c r="AP184" s="54">
        <v>0</v>
      </c>
      <c r="AQ184" s="185">
        <v>0</v>
      </c>
      <c r="AR184" s="100">
        <v>0</v>
      </c>
      <c r="AS184" s="57">
        <v>0</v>
      </c>
      <c r="AT184" s="311" t="str">
        <f t="shared" si="28"/>
        <v/>
      </c>
      <c r="CA184" s="31" t="str">
        <f t="shared" si="29"/>
        <v/>
      </c>
      <c r="CB184" s="31"/>
      <c r="CC184" s="31"/>
      <c r="CD184" s="31"/>
      <c r="CE184" s="31"/>
      <c r="CF184" s="31"/>
      <c r="CG184" s="32">
        <f t="shared" si="3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323" t="s">
        <v>187</v>
      </c>
      <c r="B185" s="324">
        <f t="shared" si="31"/>
        <v>62</v>
      </c>
      <c r="C185" s="325">
        <f t="shared" si="32"/>
        <v>45</v>
      </c>
      <c r="D185" s="326">
        <f t="shared" si="27"/>
        <v>17</v>
      </c>
      <c r="E185" s="51">
        <v>4</v>
      </c>
      <c r="F185" s="57">
        <v>5</v>
      </c>
      <c r="G185" s="51">
        <v>2</v>
      </c>
      <c r="H185" s="57">
        <v>2</v>
      </c>
      <c r="I185" s="51">
        <v>2</v>
      </c>
      <c r="J185" s="57">
        <v>0</v>
      </c>
      <c r="K185" s="51">
        <v>0</v>
      </c>
      <c r="L185" s="52">
        <v>0</v>
      </c>
      <c r="M185" s="51">
        <v>0</v>
      </c>
      <c r="N185" s="52">
        <v>0</v>
      </c>
      <c r="O185" s="51">
        <v>0</v>
      </c>
      <c r="P185" s="52">
        <v>0</v>
      </c>
      <c r="Q185" s="51">
        <v>1</v>
      </c>
      <c r="R185" s="52">
        <v>0</v>
      </c>
      <c r="S185" s="51">
        <v>0</v>
      </c>
      <c r="T185" s="52">
        <v>1</v>
      </c>
      <c r="U185" s="51">
        <v>1</v>
      </c>
      <c r="V185" s="52">
        <v>0</v>
      </c>
      <c r="W185" s="51">
        <v>0</v>
      </c>
      <c r="X185" s="52">
        <v>0</v>
      </c>
      <c r="Y185" s="51">
        <v>1</v>
      </c>
      <c r="Z185" s="52">
        <v>0</v>
      </c>
      <c r="AA185" s="51">
        <v>0</v>
      </c>
      <c r="AB185" s="57">
        <v>0</v>
      </c>
      <c r="AC185" s="51">
        <v>0</v>
      </c>
      <c r="AD185" s="57">
        <v>1</v>
      </c>
      <c r="AE185" s="51">
        <v>0</v>
      </c>
      <c r="AF185" s="52">
        <v>0</v>
      </c>
      <c r="AG185" s="51">
        <v>2</v>
      </c>
      <c r="AH185" s="52">
        <v>0</v>
      </c>
      <c r="AI185" s="51">
        <v>7</v>
      </c>
      <c r="AJ185" s="52">
        <v>0</v>
      </c>
      <c r="AK185" s="51">
        <v>8</v>
      </c>
      <c r="AL185" s="52">
        <v>0</v>
      </c>
      <c r="AM185" s="51">
        <v>2</v>
      </c>
      <c r="AN185" s="52">
        <v>2</v>
      </c>
      <c r="AO185" s="53">
        <v>15</v>
      </c>
      <c r="AP185" s="54">
        <v>6</v>
      </c>
      <c r="AQ185" s="185">
        <v>11</v>
      </c>
      <c r="AR185" s="100">
        <v>6</v>
      </c>
      <c r="AS185" s="57">
        <v>45</v>
      </c>
      <c r="AT185" s="311" t="str">
        <f t="shared" si="28"/>
        <v/>
      </c>
      <c r="CA185" s="31" t="str">
        <f t="shared" si="29"/>
        <v/>
      </c>
      <c r="CB185" s="31"/>
      <c r="CC185" s="31"/>
      <c r="CD185" s="31"/>
      <c r="CE185" s="31"/>
      <c r="CF185" s="31"/>
      <c r="CG185" s="32">
        <f t="shared" si="3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15" customHeight="1" x14ac:dyDescent="0.2">
      <c r="A186" s="323" t="s">
        <v>188</v>
      </c>
      <c r="B186" s="324">
        <f t="shared" si="31"/>
        <v>0</v>
      </c>
      <c r="C186" s="325">
        <f t="shared" si="32"/>
        <v>0</v>
      </c>
      <c r="D186" s="326">
        <f t="shared" si="27"/>
        <v>0</v>
      </c>
      <c r="E186" s="51">
        <v>0</v>
      </c>
      <c r="F186" s="57">
        <v>0</v>
      </c>
      <c r="G186" s="51">
        <v>0</v>
      </c>
      <c r="H186" s="57">
        <v>0</v>
      </c>
      <c r="I186" s="51">
        <v>0</v>
      </c>
      <c r="J186" s="57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  <c r="Y186" s="51">
        <v>0</v>
      </c>
      <c r="Z186" s="52">
        <v>0</v>
      </c>
      <c r="AA186" s="51">
        <v>0</v>
      </c>
      <c r="AB186" s="57">
        <v>0</v>
      </c>
      <c r="AC186" s="51">
        <v>0</v>
      </c>
      <c r="AD186" s="57">
        <v>0</v>
      </c>
      <c r="AE186" s="51">
        <v>0</v>
      </c>
      <c r="AF186" s="52">
        <v>0</v>
      </c>
      <c r="AG186" s="51">
        <v>0</v>
      </c>
      <c r="AH186" s="52">
        <v>0</v>
      </c>
      <c r="AI186" s="51">
        <v>0</v>
      </c>
      <c r="AJ186" s="52">
        <v>0</v>
      </c>
      <c r="AK186" s="51">
        <v>0</v>
      </c>
      <c r="AL186" s="52">
        <v>0</v>
      </c>
      <c r="AM186" s="51">
        <v>0</v>
      </c>
      <c r="AN186" s="52">
        <v>0</v>
      </c>
      <c r="AO186" s="53">
        <v>0</v>
      </c>
      <c r="AP186" s="54">
        <v>0</v>
      </c>
      <c r="AQ186" s="185">
        <v>0</v>
      </c>
      <c r="AR186" s="100">
        <v>0</v>
      </c>
      <c r="AS186" s="57">
        <v>0</v>
      </c>
      <c r="AT186" s="311" t="str">
        <f t="shared" si="28"/>
        <v/>
      </c>
      <c r="CA186" s="31" t="str">
        <f t="shared" si="29"/>
        <v/>
      </c>
      <c r="CB186" s="31"/>
      <c r="CC186" s="31"/>
      <c r="CD186" s="31"/>
      <c r="CE186" s="31"/>
      <c r="CF186" s="31"/>
      <c r="CG186" s="32">
        <f t="shared" si="3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ht="15" customHeight="1" x14ac:dyDescent="0.2">
      <c r="A187" s="323" t="s">
        <v>189</v>
      </c>
      <c r="B187" s="324">
        <f t="shared" si="31"/>
        <v>0</v>
      </c>
      <c r="C187" s="325">
        <f t="shared" si="32"/>
        <v>0</v>
      </c>
      <c r="D187" s="326">
        <f t="shared" si="27"/>
        <v>0</v>
      </c>
      <c r="E187" s="51">
        <v>0</v>
      </c>
      <c r="F187" s="57">
        <v>0</v>
      </c>
      <c r="G187" s="51">
        <v>0</v>
      </c>
      <c r="H187" s="57">
        <v>0</v>
      </c>
      <c r="I187" s="51">
        <v>0</v>
      </c>
      <c r="J187" s="57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  <c r="Y187" s="51">
        <v>0</v>
      </c>
      <c r="Z187" s="52">
        <v>0</v>
      </c>
      <c r="AA187" s="51">
        <v>0</v>
      </c>
      <c r="AB187" s="57">
        <v>0</v>
      </c>
      <c r="AC187" s="51">
        <v>0</v>
      </c>
      <c r="AD187" s="57">
        <v>0</v>
      </c>
      <c r="AE187" s="51">
        <v>0</v>
      </c>
      <c r="AF187" s="52">
        <v>0</v>
      </c>
      <c r="AG187" s="51">
        <v>0</v>
      </c>
      <c r="AH187" s="52">
        <v>0</v>
      </c>
      <c r="AI187" s="51">
        <v>0</v>
      </c>
      <c r="AJ187" s="52">
        <v>0</v>
      </c>
      <c r="AK187" s="51">
        <v>0</v>
      </c>
      <c r="AL187" s="52">
        <v>0</v>
      </c>
      <c r="AM187" s="51">
        <v>0</v>
      </c>
      <c r="AN187" s="52">
        <v>0</v>
      </c>
      <c r="AO187" s="53">
        <v>0</v>
      </c>
      <c r="AP187" s="54">
        <v>0</v>
      </c>
      <c r="AQ187" s="185">
        <v>0</v>
      </c>
      <c r="AR187" s="100">
        <v>0</v>
      </c>
      <c r="AS187" s="57">
        <v>0</v>
      </c>
      <c r="AT187" s="311" t="str">
        <f t="shared" si="28"/>
        <v/>
      </c>
      <c r="CA187" s="31" t="str">
        <f t="shared" si="29"/>
        <v/>
      </c>
      <c r="CB187" s="31"/>
      <c r="CC187" s="31"/>
      <c r="CD187" s="31"/>
      <c r="CE187" s="31"/>
      <c r="CF187" s="31"/>
      <c r="CG187" s="32">
        <f t="shared" si="3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323" t="s">
        <v>190</v>
      </c>
      <c r="B188" s="324">
        <f>SUM(C188+D188)</f>
        <v>5</v>
      </c>
      <c r="C188" s="325">
        <f t="shared" si="32"/>
        <v>0</v>
      </c>
      <c r="D188" s="326">
        <f>SUM(F188+H188+J188+L188+N188+P188+R188+T188+V188+X188+Z188+AB188+AD188+AF188+AH188+AJ188+AL188+AN188+AP188)</f>
        <v>5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  <c r="Y188" s="51">
        <v>0</v>
      </c>
      <c r="Z188" s="52">
        <v>0</v>
      </c>
      <c r="AA188" s="51">
        <v>0</v>
      </c>
      <c r="AB188" s="57">
        <v>1</v>
      </c>
      <c r="AC188" s="51">
        <v>0</v>
      </c>
      <c r="AD188" s="57">
        <v>1</v>
      </c>
      <c r="AE188" s="51">
        <v>0</v>
      </c>
      <c r="AF188" s="52">
        <v>1</v>
      </c>
      <c r="AG188" s="51">
        <v>0</v>
      </c>
      <c r="AH188" s="52">
        <v>0</v>
      </c>
      <c r="AI188" s="51">
        <v>0</v>
      </c>
      <c r="AJ188" s="52">
        <v>1</v>
      </c>
      <c r="AK188" s="51">
        <v>0</v>
      </c>
      <c r="AL188" s="52">
        <v>1</v>
      </c>
      <c r="AM188" s="51">
        <v>0</v>
      </c>
      <c r="AN188" s="52">
        <v>0</v>
      </c>
      <c r="AO188" s="53">
        <v>0</v>
      </c>
      <c r="AP188" s="54">
        <v>0</v>
      </c>
      <c r="AQ188" s="185">
        <v>5</v>
      </c>
      <c r="AR188" s="100">
        <v>0</v>
      </c>
      <c r="AS188" s="57">
        <v>0</v>
      </c>
      <c r="AT188" s="311" t="str">
        <f t="shared" si="28"/>
        <v/>
      </c>
      <c r="CA188" s="31" t="str">
        <f t="shared" si="29"/>
        <v/>
      </c>
      <c r="CB188" s="31"/>
      <c r="CC188" s="31"/>
      <c r="CD188" s="31"/>
      <c r="CE188" s="31"/>
      <c r="CF188" s="31"/>
      <c r="CG188" s="32">
        <f t="shared" si="3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21.75" x14ac:dyDescent="0.2">
      <c r="A189" s="323" t="s">
        <v>191</v>
      </c>
      <c r="B189" s="327">
        <f t="shared" ref="B189:B194" si="33">SUM(C189+D189)</f>
        <v>0</v>
      </c>
      <c r="C189" s="328">
        <f t="shared" si="32"/>
        <v>0</v>
      </c>
      <c r="D189" s="329">
        <f t="shared" si="32"/>
        <v>0</v>
      </c>
      <c r="E189" s="51">
        <v>0</v>
      </c>
      <c r="F189" s="57">
        <v>0</v>
      </c>
      <c r="G189" s="51">
        <v>0</v>
      </c>
      <c r="H189" s="57">
        <v>0</v>
      </c>
      <c r="I189" s="51">
        <v>0</v>
      </c>
      <c r="J189" s="57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  <c r="Y189" s="51">
        <v>0</v>
      </c>
      <c r="Z189" s="52">
        <v>0</v>
      </c>
      <c r="AA189" s="51">
        <v>0</v>
      </c>
      <c r="AB189" s="57">
        <v>0</v>
      </c>
      <c r="AC189" s="51">
        <v>0</v>
      </c>
      <c r="AD189" s="57">
        <v>0</v>
      </c>
      <c r="AE189" s="51">
        <v>0</v>
      </c>
      <c r="AF189" s="52">
        <v>0</v>
      </c>
      <c r="AG189" s="51">
        <v>0</v>
      </c>
      <c r="AH189" s="52">
        <v>0</v>
      </c>
      <c r="AI189" s="51">
        <v>0</v>
      </c>
      <c r="AJ189" s="52">
        <v>0</v>
      </c>
      <c r="AK189" s="51">
        <v>0</v>
      </c>
      <c r="AL189" s="52">
        <v>0</v>
      </c>
      <c r="AM189" s="51">
        <v>0</v>
      </c>
      <c r="AN189" s="52">
        <v>0</v>
      </c>
      <c r="AO189" s="53">
        <v>0</v>
      </c>
      <c r="AP189" s="54">
        <v>0</v>
      </c>
      <c r="AQ189" s="185">
        <v>0</v>
      </c>
      <c r="AR189" s="100">
        <v>0</v>
      </c>
      <c r="AS189" s="57">
        <v>0</v>
      </c>
      <c r="AT189" s="311" t="str">
        <f t="shared" si="28"/>
        <v/>
      </c>
      <c r="CA189" s="31" t="str">
        <f t="shared" si="29"/>
        <v/>
      </c>
      <c r="CB189" s="31"/>
      <c r="CC189" s="31"/>
      <c r="CD189" s="31"/>
      <c r="CE189" s="31"/>
      <c r="CF189" s="31"/>
      <c r="CG189" s="32">
        <f t="shared" si="3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x14ac:dyDescent="0.2">
      <c r="A190" s="330" t="s">
        <v>192</v>
      </c>
      <c r="B190" s="327">
        <f t="shared" si="33"/>
        <v>0</v>
      </c>
      <c r="C190" s="328">
        <f t="shared" si="32"/>
        <v>0</v>
      </c>
      <c r="D190" s="328">
        <f t="shared" si="32"/>
        <v>0</v>
      </c>
      <c r="E190" s="51">
        <v>0</v>
      </c>
      <c r="F190" s="57">
        <v>0</v>
      </c>
      <c r="G190" s="51">
        <v>0</v>
      </c>
      <c r="H190" s="57">
        <v>0</v>
      </c>
      <c r="I190" s="51">
        <v>0</v>
      </c>
      <c r="J190" s="57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  <c r="Y190" s="51">
        <v>0</v>
      </c>
      <c r="Z190" s="52">
        <v>0</v>
      </c>
      <c r="AA190" s="51">
        <v>0</v>
      </c>
      <c r="AB190" s="57">
        <v>0</v>
      </c>
      <c r="AC190" s="51">
        <v>0</v>
      </c>
      <c r="AD190" s="57">
        <v>0</v>
      </c>
      <c r="AE190" s="51">
        <v>0</v>
      </c>
      <c r="AF190" s="52">
        <v>0</v>
      </c>
      <c r="AG190" s="51">
        <v>0</v>
      </c>
      <c r="AH190" s="52">
        <v>0</v>
      </c>
      <c r="AI190" s="51">
        <v>0</v>
      </c>
      <c r="AJ190" s="52">
        <v>0</v>
      </c>
      <c r="AK190" s="51">
        <v>0</v>
      </c>
      <c r="AL190" s="52">
        <v>0</v>
      </c>
      <c r="AM190" s="51">
        <v>0</v>
      </c>
      <c r="AN190" s="52">
        <v>0</v>
      </c>
      <c r="AO190" s="53">
        <v>0</v>
      </c>
      <c r="AP190" s="54">
        <v>0</v>
      </c>
      <c r="AQ190" s="185">
        <v>0</v>
      </c>
      <c r="AR190" s="100">
        <v>0</v>
      </c>
      <c r="AS190" s="57">
        <v>0</v>
      </c>
      <c r="AT190" s="311" t="str">
        <f t="shared" si="28"/>
        <v/>
      </c>
      <c r="CA190" s="31" t="str">
        <f t="shared" si="29"/>
        <v/>
      </c>
      <c r="CB190" s="31"/>
      <c r="CC190" s="31"/>
      <c r="CD190" s="31"/>
      <c r="CE190" s="31"/>
      <c r="CF190" s="31"/>
      <c r="CG190" s="32">
        <f t="shared" si="3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30" t="s">
        <v>193</v>
      </c>
      <c r="B191" s="327">
        <f t="shared" si="33"/>
        <v>9</v>
      </c>
      <c r="C191" s="328">
        <f t="shared" si="32"/>
        <v>7</v>
      </c>
      <c r="D191" s="328">
        <f t="shared" si="32"/>
        <v>2</v>
      </c>
      <c r="E191" s="51">
        <v>0</v>
      </c>
      <c r="F191" s="57">
        <v>0</v>
      </c>
      <c r="G191" s="51">
        <v>0</v>
      </c>
      <c r="H191" s="57">
        <v>0</v>
      </c>
      <c r="I191" s="51">
        <v>0</v>
      </c>
      <c r="J191" s="57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0</v>
      </c>
      <c r="W191" s="51">
        <v>0</v>
      </c>
      <c r="X191" s="52">
        <v>0</v>
      </c>
      <c r="Y191" s="51">
        <v>0</v>
      </c>
      <c r="Z191" s="52">
        <v>0</v>
      </c>
      <c r="AA191" s="51">
        <v>0</v>
      </c>
      <c r="AB191" s="57">
        <v>0</v>
      </c>
      <c r="AC191" s="51">
        <v>0</v>
      </c>
      <c r="AD191" s="57">
        <v>0</v>
      </c>
      <c r="AE191" s="51">
        <v>1</v>
      </c>
      <c r="AF191" s="52">
        <v>0</v>
      </c>
      <c r="AG191" s="51">
        <v>0</v>
      </c>
      <c r="AH191" s="52">
        <v>0</v>
      </c>
      <c r="AI191" s="51">
        <v>0</v>
      </c>
      <c r="AJ191" s="52">
        <v>1</v>
      </c>
      <c r="AK191" s="51">
        <v>1</v>
      </c>
      <c r="AL191" s="52">
        <v>0</v>
      </c>
      <c r="AM191" s="51">
        <v>2</v>
      </c>
      <c r="AN191" s="52">
        <v>0</v>
      </c>
      <c r="AO191" s="53">
        <v>3</v>
      </c>
      <c r="AP191" s="54">
        <v>1</v>
      </c>
      <c r="AQ191" s="185">
        <v>8</v>
      </c>
      <c r="AR191" s="100">
        <v>0</v>
      </c>
      <c r="AS191" s="57">
        <v>1</v>
      </c>
      <c r="AT191" s="311" t="str">
        <f t="shared" si="28"/>
        <v/>
      </c>
      <c r="CA191" s="31" t="str">
        <f t="shared" si="29"/>
        <v/>
      </c>
      <c r="CB191" s="31"/>
      <c r="CC191" s="31"/>
      <c r="CD191" s="31"/>
      <c r="CE191" s="31"/>
      <c r="CF191" s="31"/>
      <c r="CG191" s="32">
        <f t="shared" si="3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330" t="s">
        <v>194</v>
      </c>
      <c r="B192" s="327">
        <f t="shared" si="33"/>
        <v>0</v>
      </c>
      <c r="C192" s="328">
        <f t="shared" si="32"/>
        <v>0</v>
      </c>
      <c r="D192" s="328">
        <f t="shared" si="32"/>
        <v>0</v>
      </c>
      <c r="E192" s="51">
        <v>0</v>
      </c>
      <c r="F192" s="57">
        <v>0</v>
      </c>
      <c r="G192" s="51">
        <v>0</v>
      </c>
      <c r="H192" s="57">
        <v>0</v>
      </c>
      <c r="I192" s="51">
        <v>0</v>
      </c>
      <c r="J192" s="57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  <c r="Y192" s="51">
        <v>0</v>
      </c>
      <c r="Z192" s="52">
        <v>0</v>
      </c>
      <c r="AA192" s="51">
        <v>0</v>
      </c>
      <c r="AB192" s="57">
        <v>0</v>
      </c>
      <c r="AC192" s="51">
        <v>0</v>
      </c>
      <c r="AD192" s="57">
        <v>0</v>
      </c>
      <c r="AE192" s="51">
        <v>0</v>
      </c>
      <c r="AF192" s="52">
        <v>0</v>
      </c>
      <c r="AG192" s="51">
        <v>0</v>
      </c>
      <c r="AH192" s="52">
        <v>0</v>
      </c>
      <c r="AI192" s="51">
        <v>0</v>
      </c>
      <c r="AJ192" s="52">
        <v>0</v>
      </c>
      <c r="AK192" s="51">
        <v>0</v>
      </c>
      <c r="AL192" s="52">
        <v>0</v>
      </c>
      <c r="AM192" s="51">
        <v>0</v>
      </c>
      <c r="AN192" s="52">
        <v>0</v>
      </c>
      <c r="AO192" s="53">
        <v>0</v>
      </c>
      <c r="AP192" s="54">
        <v>0</v>
      </c>
      <c r="AQ192" s="185">
        <v>0</v>
      </c>
      <c r="AR192" s="100">
        <v>0</v>
      </c>
      <c r="AS192" s="57">
        <v>0</v>
      </c>
      <c r="AT192" s="311" t="str">
        <f t="shared" si="28"/>
        <v/>
      </c>
      <c r="CA192" s="31" t="str">
        <f t="shared" si="29"/>
        <v/>
      </c>
      <c r="CB192" s="31"/>
      <c r="CC192" s="31"/>
      <c r="CD192" s="31"/>
      <c r="CE192" s="31"/>
      <c r="CF192" s="31"/>
      <c r="CG192" s="32">
        <f t="shared" si="3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30" t="s">
        <v>73</v>
      </c>
      <c r="B193" s="327">
        <f t="shared" si="33"/>
        <v>0</v>
      </c>
      <c r="C193" s="328">
        <f t="shared" si="32"/>
        <v>0</v>
      </c>
      <c r="D193" s="331">
        <f t="shared" si="32"/>
        <v>0</v>
      </c>
      <c r="E193" s="51">
        <v>0</v>
      </c>
      <c r="F193" s="57">
        <v>0</v>
      </c>
      <c r="G193" s="51">
        <v>0</v>
      </c>
      <c r="H193" s="57">
        <v>0</v>
      </c>
      <c r="I193" s="51">
        <v>0</v>
      </c>
      <c r="J193" s="57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  <c r="Y193" s="51">
        <v>0</v>
      </c>
      <c r="Z193" s="52">
        <v>0</v>
      </c>
      <c r="AA193" s="51">
        <v>0</v>
      </c>
      <c r="AB193" s="57">
        <v>0</v>
      </c>
      <c r="AC193" s="51">
        <v>0</v>
      </c>
      <c r="AD193" s="57">
        <v>0</v>
      </c>
      <c r="AE193" s="51">
        <v>0</v>
      </c>
      <c r="AF193" s="52">
        <v>0</v>
      </c>
      <c r="AG193" s="51">
        <v>0</v>
      </c>
      <c r="AH193" s="52">
        <v>0</v>
      </c>
      <c r="AI193" s="51">
        <v>0</v>
      </c>
      <c r="AJ193" s="52">
        <v>0</v>
      </c>
      <c r="AK193" s="51">
        <v>0</v>
      </c>
      <c r="AL193" s="52">
        <v>0</v>
      </c>
      <c r="AM193" s="51">
        <v>0</v>
      </c>
      <c r="AN193" s="52">
        <v>0</v>
      </c>
      <c r="AO193" s="53">
        <v>0</v>
      </c>
      <c r="AP193" s="54">
        <v>0</v>
      </c>
      <c r="AQ193" s="185">
        <v>0</v>
      </c>
      <c r="AR193" s="100">
        <v>0</v>
      </c>
      <c r="AS193" s="57">
        <v>0</v>
      </c>
      <c r="AT193" s="311" t="str">
        <f t="shared" si="28"/>
        <v/>
      </c>
      <c r="CA193" s="31" t="str">
        <f t="shared" si="29"/>
        <v/>
      </c>
      <c r="CB193" s="31"/>
      <c r="CC193" s="31"/>
      <c r="CD193" s="31"/>
      <c r="CE193" s="31"/>
      <c r="CF193" s="31"/>
      <c r="CG193" s="32">
        <f t="shared" si="30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5" customHeight="1" x14ac:dyDescent="0.2">
      <c r="A194" s="332" t="s">
        <v>65</v>
      </c>
      <c r="B194" s="327">
        <f t="shared" si="33"/>
        <v>41</v>
      </c>
      <c r="C194" s="333">
        <f t="shared" si="32"/>
        <v>18</v>
      </c>
      <c r="D194" s="334">
        <f t="shared" si="32"/>
        <v>23</v>
      </c>
      <c r="E194" s="51">
        <v>0</v>
      </c>
      <c r="F194" s="57">
        <v>0</v>
      </c>
      <c r="G194" s="51">
        <v>0</v>
      </c>
      <c r="H194" s="57">
        <v>0</v>
      </c>
      <c r="I194" s="51">
        <v>0</v>
      </c>
      <c r="J194" s="57">
        <v>0</v>
      </c>
      <c r="K194" s="51">
        <v>0</v>
      </c>
      <c r="L194" s="52">
        <v>0</v>
      </c>
      <c r="M194" s="51">
        <v>0</v>
      </c>
      <c r="N194" s="52">
        <v>0</v>
      </c>
      <c r="O194" s="51">
        <v>0</v>
      </c>
      <c r="P194" s="52">
        <v>0</v>
      </c>
      <c r="Q194" s="51">
        <v>0</v>
      </c>
      <c r="R194" s="52">
        <v>1</v>
      </c>
      <c r="S194" s="51">
        <v>1</v>
      </c>
      <c r="T194" s="52">
        <v>0</v>
      </c>
      <c r="U194" s="51">
        <v>0</v>
      </c>
      <c r="V194" s="52">
        <v>0</v>
      </c>
      <c r="W194" s="51">
        <v>1</v>
      </c>
      <c r="X194" s="52">
        <v>0</v>
      </c>
      <c r="Y194" s="51">
        <v>0</v>
      </c>
      <c r="Z194" s="52">
        <v>0</v>
      </c>
      <c r="AA194" s="51">
        <v>0</v>
      </c>
      <c r="AB194" s="57">
        <v>2</v>
      </c>
      <c r="AC194" s="51">
        <v>1</v>
      </c>
      <c r="AD194" s="57">
        <v>8</v>
      </c>
      <c r="AE194" s="51">
        <v>3</v>
      </c>
      <c r="AF194" s="52">
        <v>0</v>
      </c>
      <c r="AG194" s="51">
        <v>0</v>
      </c>
      <c r="AH194" s="52">
        <v>0</v>
      </c>
      <c r="AI194" s="51">
        <v>4</v>
      </c>
      <c r="AJ194" s="52">
        <v>4</v>
      </c>
      <c r="AK194" s="51">
        <v>3</v>
      </c>
      <c r="AL194" s="52">
        <v>0</v>
      </c>
      <c r="AM194" s="51">
        <v>2</v>
      </c>
      <c r="AN194" s="52">
        <v>2</v>
      </c>
      <c r="AO194" s="53">
        <v>3</v>
      </c>
      <c r="AP194" s="54">
        <v>6</v>
      </c>
      <c r="AQ194" s="185">
        <v>29</v>
      </c>
      <c r="AR194" s="100">
        <v>4</v>
      </c>
      <c r="AS194" s="57">
        <v>8</v>
      </c>
      <c r="AT194" s="311" t="str">
        <f t="shared" si="28"/>
        <v/>
      </c>
      <c r="CA194" s="31" t="str">
        <f t="shared" si="29"/>
        <v/>
      </c>
      <c r="CB194" s="31"/>
      <c r="CC194" s="31"/>
      <c r="CD194" s="31"/>
      <c r="CE194" s="31"/>
      <c r="CF194" s="31"/>
      <c r="CG194" s="32">
        <f t="shared" si="30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ht="15" customHeight="1" x14ac:dyDescent="0.2">
      <c r="A195" s="335" t="s">
        <v>43</v>
      </c>
      <c r="B195" s="200">
        <f>SUM(B196:B200)</f>
        <v>141</v>
      </c>
      <c r="C195" s="201">
        <f>SUM(C196:C200)</f>
        <v>82</v>
      </c>
      <c r="D195" s="597">
        <f>SUM(D196:D200)</f>
        <v>59</v>
      </c>
      <c r="E195" s="498">
        <f>SUM(E196:E200)</f>
        <v>4</v>
      </c>
      <c r="F195" s="600">
        <f t="shared" ref="F195:AS195" si="34">SUM(F196:F200)</f>
        <v>2</v>
      </c>
      <c r="G195" s="601">
        <f t="shared" si="34"/>
        <v>0</v>
      </c>
      <c r="H195" s="93">
        <f t="shared" si="34"/>
        <v>1</v>
      </c>
      <c r="I195" s="20">
        <f t="shared" si="34"/>
        <v>3</v>
      </c>
      <c r="J195" s="93">
        <f t="shared" si="34"/>
        <v>0</v>
      </c>
      <c r="K195" s="20">
        <f t="shared" si="34"/>
        <v>4</v>
      </c>
      <c r="L195" s="93">
        <f t="shared" si="34"/>
        <v>2</v>
      </c>
      <c r="M195" s="20">
        <f t="shared" si="34"/>
        <v>3</v>
      </c>
      <c r="N195" s="93">
        <f t="shared" si="34"/>
        <v>2</v>
      </c>
      <c r="O195" s="20">
        <f t="shared" si="34"/>
        <v>0</v>
      </c>
      <c r="P195" s="93">
        <f t="shared" si="34"/>
        <v>4</v>
      </c>
      <c r="Q195" s="20">
        <f t="shared" si="34"/>
        <v>0</v>
      </c>
      <c r="R195" s="93">
        <f t="shared" si="34"/>
        <v>1</v>
      </c>
      <c r="S195" s="20">
        <f t="shared" si="34"/>
        <v>3</v>
      </c>
      <c r="T195" s="93">
        <f t="shared" si="34"/>
        <v>2</v>
      </c>
      <c r="U195" s="20">
        <f t="shared" si="34"/>
        <v>4</v>
      </c>
      <c r="V195" s="93">
        <f t="shared" si="34"/>
        <v>1</v>
      </c>
      <c r="W195" s="20">
        <f t="shared" si="34"/>
        <v>3</v>
      </c>
      <c r="X195" s="93">
        <f t="shared" si="34"/>
        <v>1</v>
      </c>
      <c r="Y195" s="20">
        <f t="shared" si="34"/>
        <v>1</v>
      </c>
      <c r="Z195" s="93">
        <f t="shared" si="34"/>
        <v>2</v>
      </c>
      <c r="AA195" s="20">
        <f t="shared" si="34"/>
        <v>3</v>
      </c>
      <c r="AB195" s="93">
        <f t="shared" si="34"/>
        <v>4</v>
      </c>
      <c r="AC195" s="20">
        <f t="shared" si="34"/>
        <v>3</v>
      </c>
      <c r="AD195" s="93">
        <f t="shared" si="34"/>
        <v>5</v>
      </c>
      <c r="AE195" s="20">
        <f t="shared" si="34"/>
        <v>3</v>
      </c>
      <c r="AF195" s="93">
        <f t="shared" si="34"/>
        <v>3</v>
      </c>
      <c r="AG195" s="20">
        <f t="shared" si="34"/>
        <v>9</v>
      </c>
      <c r="AH195" s="93">
        <f t="shared" si="34"/>
        <v>6</v>
      </c>
      <c r="AI195" s="20">
        <f t="shared" si="34"/>
        <v>6</v>
      </c>
      <c r="AJ195" s="93">
        <f t="shared" si="34"/>
        <v>4</v>
      </c>
      <c r="AK195" s="20">
        <f t="shared" si="34"/>
        <v>10</v>
      </c>
      <c r="AL195" s="93">
        <f t="shared" si="34"/>
        <v>5</v>
      </c>
      <c r="AM195" s="20">
        <f t="shared" si="34"/>
        <v>4</v>
      </c>
      <c r="AN195" s="93">
        <f t="shared" si="34"/>
        <v>2</v>
      </c>
      <c r="AO195" s="486">
        <f t="shared" si="34"/>
        <v>19</v>
      </c>
      <c r="AP195" s="95">
        <f t="shared" si="34"/>
        <v>12</v>
      </c>
      <c r="AQ195" s="602">
        <f t="shared" si="34"/>
        <v>111</v>
      </c>
      <c r="AR195" s="340">
        <f t="shared" si="34"/>
        <v>1</v>
      </c>
      <c r="AS195" s="603">
        <f t="shared" si="34"/>
        <v>29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6.5" customHeight="1" x14ac:dyDescent="0.2">
      <c r="A196" s="33" t="s">
        <v>44</v>
      </c>
      <c r="B196" s="342">
        <f t="shared" ref="B196:B200" si="35">SUM(C196+D196)</f>
        <v>137</v>
      </c>
      <c r="C196" s="343">
        <f t="shared" si="32"/>
        <v>79</v>
      </c>
      <c r="D196" s="334">
        <f t="shared" si="32"/>
        <v>58</v>
      </c>
      <c r="E196" s="76">
        <v>4</v>
      </c>
      <c r="F196" s="39">
        <v>2</v>
      </c>
      <c r="G196" s="76">
        <v>0</v>
      </c>
      <c r="H196" s="103">
        <v>1</v>
      </c>
      <c r="I196" s="76">
        <v>3</v>
      </c>
      <c r="J196" s="103">
        <v>0</v>
      </c>
      <c r="K196" s="76">
        <v>4</v>
      </c>
      <c r="L196" s="103">
        <v>2</v>
      </c>
      <c r="M196" s="76">
        <v>3</v>
      </c>
      <c r="N196" s="103">
        <v>2</v>
      </c>
      <c r="O196" s="76">
        <v>0</v>
      </c>
      <c r="P196" s="103">
        <v>4</v>
      </c>
      <c r="Q196" s="76">
        <v>0</v>
      </c>
      <c r="R196" s="103">
        <v>1</v>
      </c>
      <c r="S196" s="76">
        <v>3</v>
      </c>
      <c r="T196" s="103">
        <v>2</v>
      </c>
      <c r="U196" s="76">
        <v>4</v>
      </c>
      <c r="V196" s="103">
        <v>1</v>
      </c>
      <c r="W196" s="76">
        <v>3</v>
      </c>
      <c r="X196" s="103">
        <v>1</v>
      </c>
      <c r="Y196" s="76">
        <v>1</v>
      </c>
      <c r="Z196" s="103">
        <v>2</v>
      </c>
      <c r="AA196" s="76">
        <v>3</v>
      </c>
      <c r="AB196" s="103">
        <v>4</v>
      </c>
      <c r="AC196" s="76">
        <v>3</v>
      </c>
      <c r="AD196" s="103">
        <v>5</v>
      </c>
      <c r="AE196" s="76">
        <v>3</v>
      </c>
      <c r="AF196" s="103">
        <v>3</v>
      </c>
      <c r="AG196" s="76">
        <v>9</v>
      </c>
      <c r="AH196" s="103">
        <v>6</v>
      </c>
      <c r="AI196" s="76">
        <v>5</v>
      </c>
      <c r="AJ196" s="103">
        <v>4</v>
      </c>
      <c r="AK196" s="76">
        <v>9</v>
      </c>
      <c r="AL196" s="103">
        <v>5</v>
      </c>
      <c r="AM196" s="76">
        <v>4</v>
      </c>
      <c r="AN196" s="103">
        <v>2</v>
      </c>
      <c r="AO196" s="104">
        <v>18</v>
      </c>
      <c r="AP196" s="105">
        <v>11</v>
      </c>
      <c r="AQ196" s="72">
        <v>108</v>
      </c>
      <c r="AR196" s="103">
        <v>1</v>
      </c>
      <c r="AS196" s="103">
        <v>28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x14ac:dyDescent="0.2">
      <c r="A197" s="44" t="s">
        <v>45</v>
      </c>
      <c r="B197" s="324">
        <f t="shared" si="35"/>
        <v>3</v>
      </c>
      <c r="C197" s="325">
        <f t="shared" si="32"/>
        <v>2</v>
      </c>
      <c r="D197" s="326">
        <f t="shared" si="32"/>
        <v>1</v>
      </c>
      <c r="E197" s="63">
        <v>0</v>
      </c>
      <c r="F197" s="52">
        <v>0</v>
      </c>
      <c r="G197" s="51">
        <v>0</v>
      </c>
      <c r="H197" s="184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  <c r="Y197" s="51">
        <v>0</v>
      </c>
      <c r="Z197" s="52">
        <v>0</v>
      </c>
      <c r="AA197" s="51">
        <v>0</v>
      </c>
      <c r="AB197" s="52">
        <v>0</v>
      </c>
      <c r="AC197" s="51">
        <v>0</v>
      </c>
      <c r="AD197" s="52">
        <v>0</v>
      </c>
      <c r="AE197" s="51">
        <v>0</v>
      </c>
      <c r="AF197" s="52">
        <v>0</v>
      </c>
      <c r="AG197" s="51">
        <v>0</v>
      </c>
      <c r="AH197" s="52">
        <v>0</v>
      </c>
      <c r="AI197" s="51">
        <v>1</v>
      </c>
      <c r="AJ197" s="52">
        <v>0</v>
      </c>
      <c r="AK197" s="51">
        <v>1</v>
      </c>
      <c r="AL197" s="52">
        <v>0</v>
      </c>
      <c r="AM197" s="51">
        <v>0</v>
      </c>
      <c r="AN197" s="52">
        <v>0</v>
      </c>
      <c r="AO197" s="53">
        <v>0</v>
      </c>
      <c r="AP197" s="54">
        <v>1</v>
      </c>
      <c r="AQ197" s="57">
        <v>3</v>
      </c>
      <c r="AR197" s="52">
        <v>0</v>
      </c>
      <c r="AS197" s="184">
        <v>0</v>
      </c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101" t="s">
        <v>46</v>
      </c>
      <c r="B198" s="324">
        <f t="shared" si="35"/>
        <v>1</v>
      </c>
      <c r="C198" s="325">
        <f t="shared" si="32"/>
        <v>1</v>
      </c>
      <c r="D198" s="326">
        <f t="shared" si="32"/>
        <v>0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0</v>
      </c>
      <c r="Q198" s="76">
        <v>0</v>
      </c>
      <c r="R198" s="103">
        <v>0</v>
      </c>
      <c r="S198" s="76">
        <v>0</v>
      </c>
      <c r="T198" s="103">
        <v>0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0</v>
      </c>
      <c r="AC198" s="76">
        <v>0</v>
      </c>
      <c r="AD198" s="103">
        <v>0</v>
      </c>
      <c r="AE198" s="76">
        <v>0</v>
      </c>
      <c r="AF198" s="103">
        <v>0</v>
      </c>
      <c r="AG198" s="76">
        <v>0</v>
      </c>
      <c r="AH198" s="103">
        <v>0</v>
      </c>
      <c r="AI198" s="76">
        <v>0</v>
      </c>
      <c r="AJ198" s="103">
        <v>0</v>
      </c>
      <c r="AK198" s="76">
        <v>0</v>
      </c>
      <c r="AL198" s="103">
        <v>0</v>
      </c>
      <c r="AM198" s="76">
        <v>0</v>
      </c>
      <c r="AN198" s="103">
        <v>0</v>
      </c>
      <c r="AO198" s="104">
        <v>1</v>
      </c>
      <c r="AP198" s="105">
        <v>0</v>
      </c>
      <c r="AQ198" s="72">
        <v>0</v>
      </c>
      <c r="AR198" s="103">
        <v>0</v>
      </c>
      <c r="AS198" s="103">
        <v>1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15" customHeight="1" x14ac:dyDescent="0.2">
      <c r="A199" s="345" t="s">
        <v>195</v>
      </c>
      <c r="B199" s="324">
        <f t="shared" si="35"/>
        <v>0</v>
      </c>
      <c r="C199" s="325">
        <f t="shared" si="32"/>
        <v>0</v>
      </c>
      <c r="D199" s="346">
        <f t="shared" si="32"/>
        <v>0</v>
      </c>
      <c r="E199" s="76">
        <v>0</v>
      </c>
      <c r="F199" s="52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0</v>
      </c>
      <c r="Y199" s="51">
        <v>0</v>
      </c>
      <c r="Z199" s="52">
        <v>0</v>
      </c>
      <c r="AA199" s="51">
        <v>0</v>
      </c>
      <c r="AB199" s="52">
        <v>0</v>
      </c>
      <c r="AC199" s="51">
        <v>0</v>
      </c>
      <c r="AD199" s="52">
        <v>0</v>
      </c>
      <c r="AE199" s="51">
        <v>0</v>
      </c>
      <c r="AF199" s="52">
        <v>0</v>
      </c>
      <c r="AG199" s="51">
        <v>0</v>
      </c>
      <c r="AH199" s="52">
        <v>0</v>
      </c>
      <c r="AI199" s="51">
        <v>0</v>
      </c>
      <c r="AJ199" s="52">
        <v>0</v>
      </c>
      <c r="AK199" s="51">
        <v>0</v>
      </c>
      <c r="AL199" s="52">
        <v>0</v>
      </c>
      <c r="AM199" s="51">
        <v>0</v>
      </c>
      <c r="AN199" s="52">
        <v>0</v>
      </c>
      <c r="AO199" s="53">
        <v>0</v>
      </c>
      <c r="AP199" s="54">
        <v>0</v>
      </c>
      <c r="AQ199" s="57">
        <v>0</v>
      </c>
      <c r="AR199" s="52">
        <v>0</v>
      </c>
      <c r="AS199" s="184">
        <v>0</v>
      </c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5" customHeight="1" x14ac:dyDescent="0.2">
      <c r="A200" s="347" t="s">
        <v>65</v>
      </c>
      <c r="B200" s="348">
        <f t="shared" si="35"/>
        <v>0</v>
      </c>
      <c r="C200" s="349">
        <f t="shared" si="32"/>
        <v>0</v>
      </c>
      <c r="D200" s="350">
        <f t="shared" si="32"/>
        <v>0</v>
      </c>
      <c r="E200" s="190">
        <v>0</v>
      </c>
      <c r="F200" s="85">
        <v>0</v>
      </c>
      <c r="G200" s="84">
        <v>0</v>
      </c>
      <c r="H200" s="85">
        <v>0</v>
      </c>
      <c r="I200" s="84">
        <v>0</v>
      </c>
      <c r="J200" s="85">
        <v>0</v>
      </c>
      <c r="K200" s="84">
        <v>0</v>
      </c>
      <c r="L200" s="85">
        <v>0</v>
      </c>
      <c r="M200" s="84">
        <v>0</v>
      </c>
      <c r="N200" s="85">
        <v>0</v>
      </c>
      <c r="O200" s="84">
        <v>0</v>
      </c>
      <c r="P200" s="85">
        <v>0</v>
      </c>
      <c r="Q200" s="84">
        <v>0</v>
      </c>
      <c r="R200" s="85">
        <v>0</v>
      </c>
      <c r="S200" s="84">
        <v>0</v>
      </c>
      <c r="T200" s="85">
        <v>0</v>
      </c>
      <c r="U200" s="84">
        <v>0</v>
      </c>
      <c r="V200" s="85">
        <v>0</v>
      </c>
      <c r="W200" s="84">
        <v>0</v>
      </c>
      <c r="X200" s="85">
        <v>0</v>
      </c>
      <c r="Y200" s="84">
        <v>0</v>
      </c>
      <c r="Z200" s="85">
        <v>0</v>
      </c>
      <c r="AA200" s="84">
        <v>0</v>
      </c>
      <c r="AB200" s="85">
        <v>0</v>
      </c>
      <c r="AC200" s="84">
        <v>0</v>
      </c>
      <c r="AD200" s="85">
        <v>0</v>
      </c>
      <c r="AE200" s="84">
        <v>0</v>
      </c>
      <c r="AF200" s="85">
        <v>0</v>
      </c>
      <c r="AG200" s="84">
        <v>0</v>
      </c>
      <c r="AH200" s="85">
        <v>0</v>
      </c>
      <c r="AI200" s="84">
        <v>0</v>
      </c>
      <c r="AJ200" s="85">
        <v>0</v>
      </c>
      <c r="AK200" s="84">
        <v>0</v>
      </c>
      <c r="AL200" s="85">
        <v>0</v>
      </c>
      <c r="AM200" s="84">
        <v>0</v>
      </c>
      <c r="AN200" s="85">
        <v>0</v>
      </c>
      <c r="AO200" s="86">
        <v>0</v>
      </c>
      <c r="AP200" s="87">
        <v>0</v>
      </c>
      <c r="AQ200" s="316">
        <v>0</v>
      </c>
      <c r="AR200" s="85">
        <v>0</v>
      </c>
      <c r="AS200" s="85">
        <v>0</v>
      </c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x14ac:dyDescent="0.2">
      <c r="A202" s="1065" t="s">
        <v>79</v>
      </c>
      <c r="B202" s="1069" t="s">
        <v>80</v>
      </c>
      <c r="C202" s="954"/>
      <c r="D202" s="1070"/>
      <c r="E202" s="956" t="s">
        <v>81</v>
      </c>
      <c r="F202" s="1077"/>
      <c r="G202" s="1077"/>
      <c r="H202" s="1077"/>
      <c r="I202" s="1077"/>
      <c r="J202" s="1077"/>
      <c r="K202" s="1077"/>
      <c r="L202" s="1077"/>
      <c r="M202" s="1077"/>
      <c r="N202" s="1077"/>
      <c r="O202" s="1077"/>
      <c r="P202" s="1077"/>
      <c r="Q202" s="1077"/>
      <c r="R202" s="1077"/>
      <c r="S202" s="1077"/>
      <c r="T202" s="1077"/>
      <c r="U202" s="1077"/>
      <c r="V202" s="1077"/>
      <c r="W202" s="1077"/>
      <c r="X202" s="1077"/>
      <c r="Y202" s="1077"/>
      <c r="Z202" s="1077"/>
      <c r="AA202" s="1077"/>
      <c r="AB202" s="1077"/>
      <c r="AC202" s="1077"/>
      <c r="AD202" s="1077"/>
      <c r="AE202" s="1077"/>
      <c r="AF202" s="1077"/>
      <c r="AG202" s="1077"/>
      <c r="AH202" s="1077"/>
      <c r="AI202" s="1077"/>
      <c r="AJ202" s="1077"/>
      <c r="AK202" s="1077"/>
      <c r="AL202" s="1077"/>
      <c r="AM202" s="1077"/>
      <c r="AN202" s="1077"/>
      <c r="AO202" s="1077"/>
      <c r="AP202" s="1076"/>
      <c r="AQ202" s="1075" t="s">
        <v>82</v>
      </c>
      <c r="AR202" s="1070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5" customHeight="1" x14ac:dyDescent="0.2">
      <c r="A203" s="895"/>
      <c r="B203" s="913"/>
      <c r="C203" s="934"/>
      <c r="D203" s="935"/>
      <c r="E203" s="959" t="s">
        <v>10</v>
      </c>
      <c r="F203" s="1073"/>
      <c r="G203" s="959" t="s">
        <v>11</v>
      </c>
      <c r="H203" s="1073"/>
      <c r="I203" s="959" t="s">
        <v>12</v>
      </c>
      <c r="J203" s="1073"/>
      <c r="K203" s="959" t="s">
        <v>13</v>
      </c>
      <c r="L203" s="1073"/>
      <c r="M203" s="959" t="s">
        <v>14</v>
      </c>
      <c r="N203" s="1073"/>
      <c r="O203" s="959" t="s">
        <v>15</v>
      </c>
      <c r="P203" s="1073"/>
      <c r="Q203" s="959" t="s">
        <v>16</v>
      </c>
      <c r="R203" s="1073"/>
      <c r="S203" s="959" t="s">
        <v>17</v>
      </c>
      <c r="T203" s="1073"/>
      <c r="U203" s="959" t="s">
        <v>18</v>
      </c>
      <c r="V203" s="1073"/>
      <c r="W203" s="959" t="s">
        <v>19</v>
      </c>
      <c r="X203" s="1073"/>
      <c r="Y203" s="959" t="s">
        <v>20</v>
      </c>
      <c r="Z203" s="1073"/>
      <c r="AA203" s="959" t="s">
        <v>21</v>
      </c>
      <c r="AB203" s="1073"/>
      <c r="AC203" s="959" t="s">
        <v>22</v>
      </c>
      <c r="AD203" s="1073"/>
      <c r="AE203" s="959" t="s">
        <v>23</v>
      </c>
      <c r="AF203" s="1073"/>
      <c r="AG203" s="959" t="s">
        <v>24</v>
      </c>
      <c r="AH203" s="1073"/>
      <c r="AI203" s="959" t="s">
        <v>25</v>
      </c>
      <c r="AJ203" s="1073"/>
      <c r="AK203" s="959" t="s">
        <v>26</v>
      </c>
      <c r="AL203" s="1073"/>
      <c r="AM203" s="959" t="s">
        <v>27</v>
      </c>
      <c r="AN203" s="1073"/>
      <c r="AO203" s="956" t="s">
        <v>28</v>
      </c>
      <c r="AP203" s="1076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5" customHeight="1" x14ac:dyDescent="0.2">
      <c r="A204" s="912"/>
      <c r="B204" s="162" t="s">
        <v>32</v>
      </c>
      <c r="C204" s="16" t="s">
        <v>33</v>
      </c>
      <c r="D204" s="596" t="s">
        <v>34</v>
      </c>
      <c r="E204" s="15" t="s">
        <v>33</v>
      </c>
      <c r="F204" s="596" t="s">
        <v>34</v>
      </c>
      <c r="G204" s="15" t="s">
        <v>33</v>
      </c>
      <c r="H204" s="596" t="s">
        <v>34</v>
      </c>
      <c r="I204" s="15" t="s">
        <v>33</v>
      </c>
      <c r="J204" s="596" t="s">
        <v>34</v>
      </c>
      <c r="K204" s="15" t="s">
        <v>33</v>
      </c>
      <c r="L204" s="596" t="s">
        <v>34</v>
      </c>
      <c r="M204" s="15" t="s">
        <v>33</v>
      </c>
      <c r="N204" s="596" t="s">
        <v>34</v>
      </c>
      <c r="O204" s="15" t="s">
        <v>33</v>
      </c>
      <c r="P204" s="596" t="s">
        <v>34</v>
      </c>
      <c r="Q204" s="15" t="s">
        <v>33</v>
      </c>
      <c r="R204" s="596" t="s">
        <v>34</v>
      </c>
      <c r="S204" s="15" t="s">
        <v>33</v>
      </c>
      <c r="T204" s="596" t="s">
        <v>34</v>
      </c>
      <c r="U204" s="15" t="s">
        <v>33</v>
      </c>
      <c r="V204" s="596" t="s">
        <v>34</v>
      </c>
      <c r="W204" s="15" t="s">
        <v>33</v>
      </c>
      <c r="X204" s="596" t="s">
        <v>34</v>
      </c>
      <c r="Y204" s="15" t="s">
        <v>33</v>
      </c>
      <c r="Z204" s="596" t="s">
        <v>34</v>
      </c>
      <c r="AA204" s="15" t="s">
        <v>33</v>
      </c>
      <c r="AB204" s="596" t="s">
        <v>34</v>
      </c>
      <c r="AC204" s="15" t="s">
        <v>33</v>
      </c>
      <c r="AD204" s="596" t="s">
        <v>34</v>
      </c>
      <c r="AE204" s="15" t="s">
        <v>33</v>
      </c>
      <c r="AF204" s="596" t="s">
        <v>34</v>
      </c>
      <c r="AG204" s="15" t="s">
        <v>33</v>
      </c>
      <c r="AH204" s="596" t="s">
        <v>34</v>
      </c>
      <c r="AI204" s="15" t="s">
        <v>33</v>
      </c>
      <c r="AJ204" s="596" t="s">
        <v>34</v>
      </c>
      <c r="AK204" s="15" t="s">
        <v>33</v>
      </c>
      <c r="AL204" s="596" t="s">
        <v>34</v>
      </c>
      <c r="AM204" s="15" t="s">
        <v>33</v>
      </c>
      <c r="AN204" s="596" t="s">
        <v>34</v>
      </c>
      <c r="AO204" s="15" t="s">
        <v>33</v>
      </c>
      <c r="AP204" s="596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9" t="s">
        <v>84</v>
      </c>
      <c r="B205" s="342">
        <f t="shared" ref="B205:B210" si="36">SUM(C205+D205)</f>
        <v>147</v>
      </c>
      <c r="C205" s="343">
        <f t="shared" ref="C205:D210" si="37">SUM(E205+G205+I205+K205+M205+O205+Q205+S205+U205+W205+Y205+AA205+AC205+AE205+AG205+AI205+AK205+AM205+AO205)</f>
        <v>59</v>
      </c>
      <c r="D205" s="334">
        <f t="shared" si="37"/>
        <v>88</v>
      </c>
      <c r="E205" s="37">
        <v>0</v>
      </c>
      <c r="F205" s="38">
        <v>0</v>
      </c>
      <c r="G205" s="37">
        <v>0</v>
      </c>
      <c r="H205" s="39">
        <v>0</v>
      </c>
      <c r="I205" s="37">
        <v>1</v>
      </c>
      <c r="J205" s="39">
        <v>0</v>
      </c>
      <c r="K205" s="37">
        <v>4</v>
      </c>
      <c r="L205" s="39">
        <v>1</v>
      </c>
      <c r="M205" s="37">
        <v>7</v>
      </c>
      <c r="N205" s="39">
        <v>6</v>
      </c>
      <c r="O205" s="37">
        <v>2</v>
      </c>
      <c r="P205" s="39">
        <v>3</v>
      </c>
      <c r="Q205" s="37">
        <v>1</v>
      </c>
      <c r="R205" s="39">
        <v>2</v>
      </c>
      <c r="S205" s="37">
        <v>3</v>
      </c>
      <c r="T205" s="39">
        <v>0</v>
      </c>
      <c r="U205" s="37">
        <v>0</v>
      </c>
      <c r="V205" s="39">
        <v>3</v>
      </c>
      <c r="W205" s="37">
        <v>1</v>
      </c>
      <c r="X205" s="39">
        <v>3</v>
      </c>
      <c r="Y205" s="40">
        <v>2</v>
      </c>
      <c r="Z205" s="39">
        <v>4</v>
      </c>
      <c r="AA205" s="40">
        <v>2</v>
      </c>
      <c r="AB205" s="39">
        <v>4</v>
      </c>
      <c r="AC205" s="40">
        <v>4</v>
      </c>
      <c r="AD205" s="39">
        <v>13</v>
      </c>
      <c r="AE205" s="40">
        <v>4</v>
      </c>
      <c r="AF205" s="39">
        <v>7</v>
      </c>
      <c r="AG205" s="40">
        <v>3</v>
      </c>
      <c r="AH205" s="39">
        <v>8</v>
      </c>
      <c r="AI205" s="40">
        <v>2</v>
      </c>
      <c r="AJ205" s="39">
        <v>10</v>
      </c>
      <c r="AK205" s="40">
        <v>8</v>
      </c>
      <c r="AL205" s="39">
        <v>7</v>
      </c>
      <c r="AM205" s="40">
        <v>4</v>
      </c>
      <c r="AN205" s="39">
        <v>5</v>
      </c>
      <c r="AO205" s="40">
        <v>11</v>
      </c>
      <c r="AP205" s="39">
        <v>12</v>
      </c>
      <c r="AQ205" s="354">
        <v>147</v>
      </c>
      <c r="AR205" s="355">
        <v>155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180" t="s">
        <v>85</v>
      </c>
      <c r="B206" s="324">
        <f t="shared" si="36"/>
        <v>0</v>
      </c>
      <c r="C206" s="325">
        <f t="shared" si="37"/>
        <v>0</v>
      </c>
      <c r="D206" s="326">
        <f t="shared" si="37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8">CA206&amp;CB206</f>
        <v/>
      </c>
      <c r="AT206" s="30"/>
      <c r="CA206" s="31" t="str">
        <f t="shared" ref="CA206:CA209" si="39">IF(CG206=1,"* El número de Beneficiarios NO DEBE ser mayor que el Total. ","")</f>
        <v/>
      </c>
      <c r="CB206" s="31" t="str">
        <f t="shared" ref="CB206:CB209" si="40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1">IF(B206&lt;AQ206,1,0)</f>
        <v>0</v>
      </c>
      <c r="CH206" s="32">
        <f t="shared" ref="CH206:CH209" si="42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180" t="s">
        <v>86</v>
      </c>
      <c r="B207" s="324">
        <f t="shared" si="36"/>
        <v>0</v>
      </c>
      <c r="C207" s="325">
        <f t="shared" si="37"/>
        <v>0</v>
      </c>
      <c r="D207" s="326">
        <f t="shared" si="37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8"/>
        <v/>
      </c>
      <c r="AT207" s="30"/>
      <c r="CA207" s="31" t="str">
        <f t="shared" si="39"/>
        <v/>
      </c>
      <c r="CB207" s="31" t="str">
        <f t="shared" si="40"/>
        <v/>
      </c>
      <c r="CC207" s="31"/>
      <c r="CD207" s="31"/>
      <c r="CE207" s="31"/>
      <c r="CF207" s="31"/>
      <c r="CG207" s="32">
        <f t="shared" si="41"/>
        <v>0</v>
      </c>
      <c r="CH207" s="32">
        <f t="shared" si="42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57" t="s">
        <v>87</v>
      </c>
      <c r="B208" s="324">
        <f t="shared" si="36"/>
        <v>0</v>
      </c>
      <c r="C208" s="325">
        <f t="shared" si="37"/>
        <v>0</v>
      </c>
      <c r="D208" s="346">
        <f t="shared" si="37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8"/>
        <v/>
      </c>
      <c r="AT208" s="30"/>
      <c r="CA208" s="31" t="str">
        <f t="shared" si="39"/>
        <v/>
      </c>
      <c r="CB208" s="31" t="str">
        <f t="shared" si="40"/>
        <v/>
      </c>
      <c r="CC208" s="31"/>
      <c r="CD208" s="31"/>
      <c r="CE208" s="31"/>
      <c r="CF208" s="31"/>
      <c r="CG208" s="32">
        <f t="shared" si="41"/>
        <v>0</v>
      </c>
      <c r="CH208" s="32">
        <f t="shared" si="42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357" t="s">
        <v>126</v>
      </c>
      <c r="B209" s="181">
        <f t="shared" si="36"/>
        <v>0</v>
      </c>
      <c r="C209" s="182">
        <f t="shared" si="37"/>
        <v>0</v>
      </c>
      <c r="D209" s="326">
        <f t="shared" si="37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8"/>
        <v/>
      </c>
      <c r="AT209" s="30"/>
      <c r="CA209" s="31" t="str">
        <f t="shared" si="39"/>
        <v/>
      </c>
      <c r="CB209" s="31" t="str">
        <f t="shared" si="40"/>
        <v/>
      </c>
      <c r="CC209" s="31"/>
      <c r="CD209" s="31"/>
      <c r="CE209" s="31"/>
      <c r="CF209" s="31"/>
      <c r="CG209" s="32">
        <f t="shared" si="41"/>
        <v>0</v>
      </c>
      <c r="CH209" s="32">
        <f t="shared" si="42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18.75" customHeight="1" x14ac:dyDescent="0.2">
      <c r="A210" s="358" t="s">
        <v>198</v>
      </c>
      <c r="B210" s="359">
        <f t="shared" si="36"/>
        <v>0</v>
      </c>
      <c r="C210" s="349">
        <f t="shared" si="37"/>
        <v>0</v>
      </c>
      <c r="D210" s="360">
        <f t="shared" ref="D210" si="43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8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8.75" customHeight="1" x14ac:dyDescent="0.2">
      <c r="A211" s="312" t="s">
        <v>5</v>
      </c>
      <c r="B211" s="363">
        <f>SUM(B205:B210)</f>
        <v>147</v>
      </c>
      <c r="C211" s="364">
        <f>SUM(C205:C210)</f>
        <v>59</v>
      </c>
      <c r="D211" s="365">
        <f>SUM(D205:D210)</f>
        <v>88</v>
      </c>
      <c r="E211" s="20">
        <f>SUM(E205:E210)</f>
        <v>0</v>
      </c>
      <c r="F211" s="366">
        <f>SUM(F205:F210)</f>
        <v>0</v>
      </c>
      <c r="G211" s="363">
        <f t="shared" ref="G211:AR211" si="44">SUM(G205:G210)</f>
        <v>0</v>
      </c>
      <c r="H211" s="367">
        <f t="shared" si="44"/>
        <v>0</v>
      </c>
      <c r="I211" s="363">
        <f t="shared" si="44"/>
        <v>1</v>
      </c>
      <c r="J211" s="367">
        <f t="shared" si="44"/>
        <v>0</v>
      </c>
      <c r="K211" s="363">
        <f t="shared" si="44"/>
        <v>4</v>
      </c>
      <c r="L211" s="367">
        <f t="shared" si="44"/>
        <v>1</v>
      </c>
      <c r="M211" s="363">
        <f t="shared" si="44"/>
        <v>7</v>
      </c>
      <c r="N211" s="367">
        <f t="shared" si="44"/>
        <v>6</v>
      </c>
      <c r="O211" s="363">
        <f t="shared" si="44"/>
        <v>2</v>
      </c>
      <c r="P211" s="367">
        <f t="shared" si="44"/>
        <v>3</v>
      </c>
      <c r="Q211" s="363">
        <f t="shared" si="44"/>
        <v>1</v>
      </c>
      <c r="R211" s="367">
        <f t="shared" si="44"/>
        <v>2</v>
      </c>
      <c r="S211" s="363">
        <f t="shared" si="44"/>
        <v>3</v>
      </c>
      <c r="T211" s="367">
        <f t="shared" si="44"/>
        <v>0</v>
      </c>
      <c r="U211" s="363">
        <f t="shared" si="44"/>
        <v>0</v>
      </c>
      <c r="V211" s="367">
        <f t="shared" si="44"/>
        <v>3</v>
      </c>
      <c r="W211" s="363">
        <f t="shared" si="44"/>
        <v>1</v>
      </c>
      <c r="X211" s="367">
        <f t="shared" si="44"/>
        <v>3</v>
      </c>
      <c r="Y211" s="363">
        <f t="shared" si="44"/>
        <v>2</v>
      </c>
      <c r="Z211" s="367">
        <f t="shared" si="44"/>
        <v>4</v>
      </c>
      <c r="AA211" s="363">
        <f t="shared" si="44"/>
        <v>2</v>
      </c>
      <c r="AB211" s="367">
        <f t="shared" si="44"/>
        <v>4</v>
      </c>
      <c r="AC211" s="363">
        <f t="shared" si="44"/>
        <v>4</v>
      </c>
      <c r="AD211" s="367">
        <f t="shared" si="44"/>
        <v>13</v>
      </c>
      <c r="AE211" s="363">
        <f t="shared" si="44"/>
        <v>4</v>
      </c>
      <c r="AF211" s="367">
        <f t="shared" si="44"/>
        <v>7</v>
      </c>
      <c r="AG211" s="363">
        <f t="shared" si="44"/>
        <v>3</v>
      </c>
      <c r="AH211" s="367">
        <f t="shared" si="44"/>
        <v>8</v>
      </c>
      <c r="AI211" s="363">
        <f t="shared" si="44"/>
        <v>2</v>
      </c>
      <c r="AJ211" s="367">
        <f t="shared" si="44"/>
        <v>10</v>
      </c>
      <c r="AK211" s="363">
        <f t="shared" si="44"/>
        <v>8</v>
      </c>
      <c r="AL211" s="367">
        <f t="shared" si="44"/>
        <v>7</v>
      </c>
      <c r="AM211" s="363">
        <f t="shared" si="44"/>
        <v>4</v>
      </c>
      <c r="AN211" s="367">
        <f t="shared" si="44"/>
        <v>5</v>
      </c>
      <c r="AO211" s="368">
        <f t="shared" si="44"/>
        <v>11</v>
      </c>
      <c r="AP211" s="367">
        <f t="shared" si="44"/>
        <v>12</v>
      </c>
      <c r="AQ211" s="365">
        <f t="shared" si="44"/>
        <v>147</v>
      </c>
      <c r="AR211" s="369">
        <f t="shared" si="44"/>
        <v>155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5" customHeight="1" x14ac:dyDescent="0.2">
      <c r="A213" s="558" t="s">
        <v>79</v>
      </c>
      <c r="B213" s="604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9" t="s">
        <v>84</v>
      </c>
      <c r="B214" s="284">
        <v>293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180" t="s">
        <v>85</v>
      </c>
      <c r="B215" s="100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180" t="s">
        <v>86</v>
      </c>
      <c r="B216" s="100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357" t="s">
        <v>87</v>
      </c>
      <c r="B217" s="100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18" customHeight="1" x14ac:dyDescent="0.2">
      <c r="A218" s="371" t="s">
        <v>198</v>
      </c>
      <c r="B218" s="318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18" customHeight="1" x14ac:dyDescent="0.2">
      <c r="A219" s="497" t="s">
        <v>5</v>
      </c>
      <c r="B219" s="291">
        <f>SUM(B214:B218)</f>
        <v>293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26.45" customHeight="1" x14ac:dyDescent="0.2">
      <c r="A221" s="558" t="s">
        <v>79</v>
      </c>
      <c r="B221" s="557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9" t="s">
        <v>84</v>
      </c>
      <c r="B222" s="216">
        <v>1100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180" t="s">
        <v>85</v>
      </c>
      <c r="B223" s="100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180" t="s">
        <v>86</v>
      </c>
      <c r="B224" s="100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18" customHeight="1" x14ac:dyDescent="0.2">
      <c r="A225" s="373" t="s">
        <v>87</v>
      </c>
      <c r="B225" s="91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18" customHeight="1" x14ac:dyDescent="0.2">
      <c r="A226" s="497" t="s">
        <v>5</v>
      </c>
      <c r="B226" s="291">
        <f>SUM(B222:B225)</f>
        <v>1100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4" customHeight="1" x14ac:dyDescent="0.2">
      <c r="A228" s="558" t="s">
        <v>202</v>
      </c>
      <c r="B228" s="557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ht="19.5" customHeight="1" x14ac:dyDescent="0.2">
      <c r="A233" s="562" t="s">
        <v>92</v>
      </c>
      <c r="B233" s="557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228" t="s">
        <v>96</v>
      </c>
      <c r="B234" s="284">
        <v>663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x14ac:dyDescent="0.2">
      <c r="A235" s="229" t="s">
        <v>97</v>
      </c>
      <c r="B235" s="216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230" t="s">
        <v>98</v>
      </c>
      <c r="B236" s="100">
        <v>498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ht="15" customHeight="1" x14ac:dyDescent="0.2">
      <c r="A237" s="230" t="s">
        <v>99</v>
      </c>
      <c r="B237" s="100">
        <v>30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230" t="s">
        <v>100</v>
      </c>
      <c r="B238" s="100">
        <v>2</v>
      </c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2"/>
      <c r="CV238" s="2"/>
      <c r="CW238" s="2"/>
      <c r="CX238" s="2"/>
      <c r="CY238" s="2"/>
      <c r="CZ238" s="2"/>
    </row>
    <row r="239" spans="1:104" x14ac:dyDescent="0.2">
      <c r="A239" s="230" t="s">
        <v>207</v>
      </c>
      <c r="B239" s="100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2"/>
      <c r="CV239" s="2"/>
      <c r="CW239" s="2"/>
      <c r="CX239" s="2"/>
      <c r="CY239" s="2"/>
      <c r="CZ239" s="2"/>
    </row>
    <row r="240" spans="1:104" x14ac:dyDescent="0.2">
      <c r="A240" s="230" t="s">
        <v>208</v>
      </c>
      <c r="B240" s="100"/>
      <c r="CU240" s="2"/>
      <c r="CV240" s="2"/>
      <c r="CW240" s="2"/>
      <c r="CX240" s="2"/>
      <c r="CY240" s="2"/>
      <c r="CZ240" s="2"/>
    </row>
    <row r="241" spans="1:104" x14ac:dyDescent="0.2">
      <c r="A241" s="230" t="s">
        <v>101</v>
      </c>
      <c r="B241" s="100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ht="15.75" customHeight="1" x14ac:dyDescent="0.2">
      <c r="A242" s="230" t="s">
        <v>102</v>
      </c>
      <c r="B242" s="100">
        <v>1296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16.5" customHeight="1" x14ac:dyDescent="0.2">
      <c r="A243" s="231" t="s">
        <v>103</v>
      </c>
      <c r="B243" s="100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ht="16.5" customHeight="1" x14ac:dyDescent="0.2">
      <c r="A244" s="232" t="s">
        <v>104</v>
      </c>
      <c r="B244" s="100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233" t="s">
        <v>105</v>
      </c>
      <c r="B245" s="100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x14ac:dyDescent="0.2">
      <c r="A246" s="233" t="s">
        <v>106</v>
      </c>
      <c r="B246" s="100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ht="27" customHeight="1" x14ac:dyDescent="0.2">
      <c r="A247" s="232" t="s">
        <v>107</v>
      </c>
      <c r="B247" s="100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234" t="s">
        <v>108</v>
      </c>
      <c r="B248" s="100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x14ac:dyDescent="0.2">
      <c r="A249" s="235" t="s">
        <v>109</v>
      </c>
      <c r="B249" s="100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x14ac:dyDescent="0.2">
      <c r="A250" s="233" t="s">
        <v>110</v>
      </c>
      <c r="B250" s="100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27" customHeight="1" x14ac:dyDescent="0.2">
      <c r="A251" s="232" t="s">
        <v>111</v>
      </c>
      <c r="B251" s="100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x14ac:dyDescent="0.2">
      <c r="A252" s="232" t="s">
        <v>112</v>
      </c>
      <c r="B252" s="100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x14ac:dyDescent="0.2">
      <c r="A253" s="233" t="s">
        <v>113</v>
      </c>
      <c r="B253" s="100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233" t="s">
        <v>114</v>
      </c>
      <c r="B254" s="100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233" t="s">
        <v>115</v>
      </c>
      <c r="B255" s="100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15" customHeight="1" x14ac:dyDescent="0.2">
      <c r="A256" s="233" t="s">
        <v>116</v>
      </c>
      <c r="B256" s="100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236" t="s">
        <v>117</v>
      </c>
      <c r="B257" s="100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237" t="s">
        <v>118</v>
      </c>
      <c r="B258" s="100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237" t="s">
        <v>119</v>
      </c>
      <c r="B259" s="100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237" t="s">
        <v>120</v>
      </c>
      <c r="B260" s="100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26.25" customHeight="1" x14ac:dyDescent="0.2">
      <c r="A261" s="238" t="s">
        <v>121</v>
      </c>
      <c r="B261" s="100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237" t="s">
        <v>122</v>
      </c>
      <c r="B262" s="100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77" t="s">
        <v>209</v>
      </c>
      <c r="B263" s="100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234" t="s">
        <v>210</v>
      </c>
      <c r="B264" s="100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234" t="s">
        <v>211</v>
      </c>
      <c r="B265" s="100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5" customHeight="1" x14ac:dyDescent="0.2">
      <c r="A266" s="234" t="s">
        <v>212</v>
      </c>
      <c r="B266" s="100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5" customHeight="1" x14ac:dyDescent="0.2">
      <c r="A267" s="234" t="s">
        <v>123</v>
      </c>
      <c r="B267" s="100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15" customHeight="1" x14ac:dyDescent="0.2">
      <c r="A268" s="239" t="s">
        <v>124</v>
      </c>
      <c r="B268" s="318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17.25" customHeight="1" x14ac:dyDescent="0.2">
      <c r="A269" s="312" t="s">
        <v>5</v>
      </c>
      <c r="B269" s="259">
        <f>SUM(B234:B268)</f>
        <v>2489</v>
      </c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30.75" customHeight="1" x14ac:dyDescent="0.2">
      <c r="A270" s="415" t="s">
        <v>250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ht="21.75" customHeight="1" x14ac:dyDescent="0.2">
      <c r="A271" s="1058" t="s">
        <v>214</v>
      </c>
      <c r="B271" s="1007" t="s">
        <v>5</v>
      </c>
      <c r="C271" s="1059"/>
      <c r="D271" s="1060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</row>
    <row r="272" spans="1:104" ht="23.25" customHeight="1" x14ac:dyDescent="0.2">
      <c r="A272" s="862"/>
      <c r="B272" s="380" t="s">
        <v>32</v>
      </c>
      <c r="C272" s="116" t="s">
        <v>33</v>
      </c>
      <c r="D272" s="605" t="s">
        <v>34</v>
      </c>
      <c r="E272" s="381" t="s">
        <v>33</v>
      </c>
      <c r="F272" s="606" t="s">
        <v>34</v>
      </c>
      <c r="G272" s="381" t="s">
        <v>33</v>
      </c>
      <c r="H272" s="606" t="s">
        <v>34</v>
      </c>
      <c r="I272" s="381" t="s">
        <v>33</v>
      </c>
      <c r="J272" s="606" t="s">
        <v>34</v>
      </c>
      <c r="K272" s="381" t="s">
        <v>33</v>
      </c>
      <c r="L272" s="606" t="s">
        <v>34</v>
      </c>
      <c r="M272" s="381" t="s">
        <v>33</v>
      </c>
      <c r="N272" s="606" t="s">
        <v>34</v>
      </c>
      <c r="O272" s="381" t="s">
        <v>33</v>
      </c>
      <c r="P272" s="606" t="s">
        <v>34</v>
      </c>
      <c r="Q272" s="381" t="s">
        <v>33</v>
      </c>
      <c r="R272" s="606" t="s">
        <v>34</v>
      </c>
      <c r="S272" s="381" t="s">
        <v>33</v>
      </c>
      <c r="T272" s="606" t="s">
        <v>34</v>
      </c>
      <c r="U272" s="381" t="s">
        <v>33</v>
      </c>
      <c r="V272" s="606" t="s">
        <v>34</v>
      </c>
      <c r="W272" s="381" t="s">
        <v>33</v>
      </c>
      <c r="X272" s="606" t="s">
        <v>34</v>
      </c>
      <c r="Y272" s="381" t="s">
        <v>33</v>
      </c>
      <c r="Z272" s="606" t="s">
        <v>34</v>
      </c>
      <c r="AA272" s="381" t="s">
        <v>33</v>
      </c>
      <c r="AB272" s="606" t="s">
        <v>34</v>
      </c>
      <c r="AC272" s="381" t="s">
        <v>33</v>
      </c>
      <c r="AD272" s="606" t="s">
        <v>34</v>
      </c>
      <c r="AE272" s="381" t="s">
        <v>33</v>
      </c>
      <c r="AF272" s="606" t="s">
        <v>34</v>
      </c>
      <c r="AG272" s="381" t="s">
        <v>33</v>
      </c>
      <c r="AH272" s="606" t="s">
        <v>34</v>
      </c>
      <c r="AI272" s="381" t="s">
        <v>33</v>
      </c>
      <c r="AJ272" s="606" t="s">
        <v>34</v>
      </c>
      <c r="AK272" s="381" t="s">
        <v>33</v>
      </c>
      <c r="AL272" s="606" t="s">
        <v>34</v>
      </c>
      <c r="AM272" s="381" t="s">
        <v>33</v>
      </c>
      <c r="AN272" s="606" t="s">
        <v>34</v>
      </c>
      <c r="AO272" s="381" t="s">
        <v>33</v>
      </c>
      <c r="AP272" s="606" t="s">
        <v>34</v>
      </c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</row>
    <row r="273" spans="1:104" s="385" customFormat="1" ht="16.899999999999999" hidden="1" customHeight="1" x14ac:dyDescent="0.2">
      <c r="A273" s="607" t="s">
        <v>215</v>
      </c>
      <c r="B273" s="560"/>
      <c r="C273" s="381"/>
      <c r="D273" s="606"/>
      <c r="E273" s="381"/>
      <c r="F273" s="606"/>
      <c r="G273" s="381"/>
      <c r="H273" s="606"/>
      <c r="I273" s="381"/>
      <c r="J273" s="606"/>
      <c r="K273" s="381"/>
      <c r="L273" s="606"/>
      <c r="M273" s="381"/>
      <c r="N273" s="606"/>
      <c r="O273" s="381"/>
      <c r="P273" s="606"/>
      <c r="Q273" s="381"/>
      <c r="R273" s="606"/>
      <c r="S273" s="381"/>
      <c r="T273" s="606"/>
      <c r="U273" s="381"/>
      <c r="V273" s="606"/>
      <c r="W273" s="381"/>
      <c r="X273" s="606"/>
      <c r="Y273" s="381"/>
      <c r="Z273" s="606"/>
      <c r="AA273" s="381"/>
      <c r="AB273" s="606"/>
      <c r="AC273" s="381"/>
      <c r="AD273" s="606"/>
      <c r="AE273" s="381"/>
      <c r="AF273" s="606"/>
      <c r="AG273" s="381"/>
      <c r="AH273" s="606"/>
      <c r="AI273" s="381"/>
      <c r="AJ273" s="606"/>
      <c r="AK273" s="381"/>
      <c r="AL273" s="606"/>
      <c r="AM273" s="381"/>
      <c r="AN273" s="606"/>
      <c r="AO273" s="381"/>
      <c r="AP273" s="606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608" t="s">
        <v>216</v>
      </c>
      <c r="B274" s="388">
        <f>SUM(C274:D274)</f>
        <v>21</v>
      </c>
      <c r="C274" s="389">
        <f>+E274+G274+I274+K274+M274+O274+Q274+S274+U274+W274+Y274+AA274+AC274+AE274+AG274+AI274+AK274+AM274+AO274</f>
        <v>6</v>
      </c>
      <c r="D274" s="430">
        <f>+F274+H274+J274+L274+N274+P274+R274+T274+V274+X274+Z274+AB274+AD274+AF274+AH274+AJ274+AL274+AN274+AP274</f>
        <v>15</v>
      </c>
      <c r="E274" s="391"/>
      <c r="F274" s="392"/>
      <c r="G274" s="391"/>
      <c r="H274" s="392"/>
      <c r="I274" s="391"/>
      <c r="J274" s="392"/>
      <c r="K274" s="391"/>
      <c r="L274" s="392"/>
      <c r="M274" s="391"/>
      <c r="N274" s="392"/>
      <c r="O274" s="391"/>
      <c r="P274" s="392"/>
      <c r="Q274" s="391"/>
      <c r="R274" s="392"/>
      <c r="S274" s="391"/>
      <c r="T274" s="392"/>
      <c r="U274" s="391"/>
      <c r="V274" s="392"/>
      <c r="W274" s="391"/>
      <c r="X274" s="392"/>
      <c r="Y274" s="391"/>
      <c r="Z274" s="392"/>
      <c r="AA274" s="391"/>
      <c r="AB274" s="392"/>
      <c r="AC274" s="391"/>
      <c r="AD274" s="392"/>
      <c r="AE274" s="391">
        <v>1</v>
      </c>
      <c r="AF274" s="392">
        <v>1</v>
      </c>
      <c r="AG274" s="391"/>
      <c r="AH274" s="392">
        <v>1</v>
      </c>
      <c r="AI274" s="391"/>
      <c r="AJ274" s="392">
        <v>1</v>
      </c>
      <c r="AK274" s="391">
        <v>1</v>
      </c>
      <c r="AL274" s="392">
        <v>2</v>
      </c>
      <c r="AM274" s="391"/>
      <c r="AN274" s="392">
        <v>4</v>
      </c>
      <c r="AO274" s="391">
        <v>4</v>
      </c>
      <c r="AP274" s="393">
        <v>6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1003" t="s">
        <v>217</v>
      </c>
      <c r="B275" s="1056"/>
      <c r="C275" s="1056"/>
      <c r="D275" s="1056"/>
      <c r="E275" s="1056"/>
      <c r="F275" s="1056"/>
      <c r="G275" s="1056"/>
      <c r="H275" s="1056"/>
      <c r="I275" s="1056"/>
      <c r="J275" s="1056"/>
      <c r="K275" s="1056"/>
      <c r="L275" s="1056"/>
      <c r="M275" s="1056"/>
      <c r="N275" s="1056"/>
      <c r="O275" s="1056"/>
      <c r="P275" s="1056"/>
      <c r="Q275" s="1056"/>
      <c r="R275" s="1056"/>
      <c r="S275" s="1056"/>
      <c r="T275" s="1056"/>
      <c r="U275" s="1056"/>
      <c r="V275" s="1056"/>
      <c r="W275" s="1056"/>
      <c r="X275" s="1056"/>
      <c r="Y275" s="1056"/>
      <c r="Z275" s="1056"/>
      <c r="AA275" s="1056"/>
      <c r="AB275" s="1056"/>
      <c r="AC275" s="1056"/>
      <c r="AD275" s="1056"/>
      <c r="AE275" s="1056"/>
      <c r="AF275" s="1056"/>
      <c r="AG275" s="1056"/>
      <c r="AH275" s="1056"/>
      <c r="AI275" s="1056"/>
      <c r="AJ275" s="1056"/>
      <c r="AK275" s="1056"/>
      <c r="AL275" s="1056"/>
      <c r="AM275" s="1056"/>
      <c r="AN275" s="1056"/>
      <c r="AO275" s="1056"/>
      <c r="AP275" s="1057"/>
      <c r="BY275" s="2"/>
      <c r="BZ275" s="2"/>
    </row>
    <row r="276" spans="1:104" x14ac:dyDescent="0.2">
      <c r="A276" s="394" t="s">
        <v>218</v>
      </c>
      <c r="B276" s="395">
        <f t="shared" ref="B276:B289" si="45">SUM(C276:D276)</f>
        <v>9</v>
      </c>
      <c r="C276" s="396">
        <f t="shared" ref="C276:D288" si="46">+E276+G276+I276+K276+M276+O276+Q276+S276+U276+W276+Y276+AA276+AC276+AE276+AG276+AI276+AK276+AM276+AO276</f>
        <v>3</v>
      </c>
      <c r="D276" s="397">
        <f t="shared" si="46"/>
        <v>6</v>
      </c>
      <c r="E276" s="398"/>
      <c r="F276" s="399"/>
      <c r="G276" s="398"/>
      <c r="H276" s="399"/>
      <c r="I276" s="398"/>
      <c r="J276" s="399"/>
      <c r="K276" s="398"/>
      <c r="L276" s="399"/>
      <c r="M276" s="398"/>
      <c r="N276" s="399"/>
      <c r="O276" s="398"/>
      <c r="P276" s="399"/>
      <c r="Q276" s="398"/>
      <c r="R276" s="399"/>
      <c r="S276" s="398"/>
      <c r="T276" s="399"/>
      <c r="U276" s="398"/>
      <c r="V276" s="399"/>
      <c r="W276" s="398"/>
      <c r="X276" s="399"/>
      <c r="Y276" s="398"/>
      <c r="Z276" s="399"/>
      <c r="AA276" s="398"/>
      <c r="AB276" s="399"/>
      <c r="AC276" s="398"/>
      <c r="AD276" s="399"/>
      <c r="AE276" s="398"/>
      <c r="AF276" s="399"/>
      <c r="AG276" s="398"/>
      <c r="AH276" s="399">
        <v>1</v>
      </c>
      <c r="AI276" s="398"/>
      <c r="AJ276" s="399"/>
      <c r="AK276" s="398"/>
      <c r="AL276" s="399">
        <v>2</v>
      </c>
      <c r="AM276" s="398"/>
      <c r="AN276" s="399">
        <v>1</v>
      </c>
      <c r="AO276" s="398">
        <v>3</v>
      </c>
      <c r="AP276" s="400">
        <v>2</v>
      </c>
      <c r="BY276" s="2"/>
      <c r="BZ276" s="2"/>
    </row>
    <row r="277" spans="1:104" x14ac:dyDescent="0.2">
      <c r="A277" s="233" t="s">
        <v>219</v>
      </c>
      <c r="B277" s="401">
        <f t="shared" si="45"/>
        <v>0</v>
      </c>
      <c r="C277" s="402">
        <f>+E277+G277+I277+K277+M277+O277+Q277+S277+U277+W277+Y277+AA277+AC277+AE277+AG277+AI277+AK277+AM277+AO277</f>
        <v>0</v>
      </c>
      <c r="D277" s="403">
        <f t="shared" si="46"/>
        <v>0</v>
      </c>
      <c r="E277" s="404"/>
      <c r="F277" s="405"/>
      <c r="G277" s="404"/>
      <c r="H277" s="405"/>
      <c r="I277" s="404"/>
      <c r="J277" s="405"/>
      <c r="K277" s="404"/>
      <c r="L277" s="405"/>
      <c r="M277" s="404"/>
      <c r="N277" s="405"/>
      <c r="O277" s="404"/>
      <c r="P277" s="405"/>
      <c r="Q277" s="404"/>
      <c r="R277" s="405"/>
      <c r="S277" s="404"/>
      <c r="T277" s="405"/>
      <c r="U277" s="404"/>
      <c r="V277" s="405"/>
      <c r="W277" s="404"/>
      <c r="X277" s="405"/>
      <c r="Y277" s="404"/>
      <c r="Z277" s="405"/>
      <c r="AA277" s="404"/>
      <c r="AB277" s="405"/>
      <c r="AC277" s="404"/>
      <c r="AD277" s="405"/>
      <c r="AE277" s="404"/>
      <c r="AF277" s="405"/>
      <c r="AG277" s="404"/>
      <c r="AH277" s="405"/>
      <c r="AI277" s="404"/>
      <c r="AJ277" s="405"/>
      <c r="AK277" s="404"/>
      <c r="AL277" s="405"/>
      <c r="AM277" s="404"/>
      <c r="AN277" s="405"/>
      <c r="AO277" s="404"/>
      <c r="AP277" s="406"/>
      <c r="BY277" s="2"/>
      <c r="BZ277" s="2"/>
    </row>
    <row r="278" spans="1:104" x14ac:dyDescent="0.2">
      <c r="A278" s="233" t="s">
        <v>220</v>
      </c>
      <c r="B278" s="401">
        <f t="shared" si="45"/>
        <v>0</v>
      </c>
      <c r="C278" s="402">
        <f t="shared" si="46"/>
        <v>0</v>
      </c>
      <c r="D278" s="403">
        <f t="shared" si="46"/>
        <v>0</v>
      </c>
      <c r="E278" s="404"/>
      <c r="F278" s="405"/>
      <c r="G278" s="404"/>
      <c r="H278" s="405"/>
      <c r="I278" s="404"/>
      <c r="J278" s="405"/>
      <c r="K278" s="404"/>
      <c r="L278" s="405"/>
      <c r="M278" s="404"/>
      <c r="N278" s="405"/>
      <c r="O278" s="404"/>
      <c r="P278" s="405"/>
      <c r="Q278" s="404"/>
      <c r="R278" s="405"/>
      <c r="S278" s="404"/>
      <c r="T278" s="405"/>
      <c r="U278" s="404"/>
      <c r="V278" s="405"/>
      <c r="W278" s="404"/>
      <c r="X278" s="405"/>
      <c r="Y278" s="404"/>
      <c r="Z278" s="405"/>
      <c r="AA278" s="404"/>
      <c r="AB278" s="405"/>
      <c r="AC278" s="404"/>
      <c r="AD278" s="405"/>
      <c r="AE278" s="404"/>
      <c r="AF278" s="405"/>
      <c r="AG278" s="404"/>
      <c r="AH278" s="405"/>
      <c r="AI278" s="404"/>
      <c r="AJ278" s="405"/>
      <c r="AK278" s="404"/>
      <c r="AL278" s="405"/>
      <c r="AM278" s="404"/>
      <c r="AN278" s="405"/>
      <c r="AO278" s="404"/>
      <c r="AP278" s="406"/>
      <c r="BY278" s="2"/>
      <c r="BZ278" s="2"/>
    </row>
    <row r="279" spans="1:104" x14ac:dyDescent="0.2">
      <c r="A279" s="233" t="s">
        <v>221</v>
      </c>
      <c r="B279" s="401">
        <f t="shared" si="45"/>
        <v>7</v>
      </c>
      <c r="C279" s="402">
        <f t="shared" si="46"/>
        <v>3</v>
      </c>
      <c r="D279" s="403">
        <f t="shared" si="46"/>
        <v>4</v>
      </c>
      <c r="E279" s="404"/>
      <c r="F279" s="405"/>
      <c r="G279" s="404"/>
      <c r="H279" s="405"/>
      <c r="I279" s="404"/>
      <c r="J279" s="405"/>
      <c r="K279" s="404"/>
      <c r="L279" s="405"/>
      <c r="M279" s="404"/>
      <c r="N279" s="405"/>
      <c r="O279" s="404"/>
      <c r="P279" s="405"/>
      <c r="Q279" s="404"/>
      <c r="R279" s="405"/>
      <c r="S279" s="404"/>
      <c r="T279" s="405"/>
      <c r="U279" s="404"/>
      <c r="V279" s="405"/>
      <c r="W279" s="404"/>
      <c r="X279" s="405"/>
      <c r="Y279" s="404"/>
      <c r="Z279" s="405"/>
      <c r="AA279" s="404"/>
      <c r="AB279" s="405"/>
      <c r="AC279" s="404"/>
      <c r="AD279" s="405"/>
      <c r="AE279" s="404"/>
      <c r="AF279" s="405"/>
      <c r="AG279" s="404"/>
      <c r="AH279" s="405"/>
      <c r="AI279" s="404"/>
      <c r="AJ279" s="405"/>
      <c r="AK279" s="404"/>
      <c r="AL279" s="405"/>
      <c r="AM279" s="404"/>
      <c r="AN279" s="405">
        <v>1</v>
      </c>
      <c r="AO279" s="404">
        <v>3</v>
      </c>
      <c r="AP279" s="406">
        <v>3</v>
      </c>
      <c r="BY279" s="2"/>
      <c r="BZ279" s="2"/>
    </row>
    <row r="280" spans="1:104" x14ac:dyDescent="0.2">
      <c r="A280" s="233" t="s">
        <v>222</v>
      </c>
      <c r="B280" s="401">
        <f t="shared" si="45"/>
        <v>5</v>
      </c>
      <c r="C280" s="402">
        <f t="shared" si="46"/>
        <v>2</v>
      </c>
      <c r="D280" s="403">
        <f t="shared" si="46"/>
        <v>3</v>
      </c>
      <c r="E280" s="404"/>
      <c r="F280" s="405"/>
      <c r="G280" s="404"/>
      <c r="H280" s="405"/>
      <c r="I280" s="404"/>
      <c r="J280" s="405"/>
      <c r="K280" s="404"/>
      <c r="L280" s="405"/>
      <c r="M280" s="404"/>
      <c r="N280" s="405"/>
      <c r="O280" s="404"/>
      <c r="P280" s="405"/>
      <c r="Q280" s="404"/>
      <c r="R280" s="405"/>
      <c r="S280" s="404"/>
      <c r="T280" s="405"/>
      <c r="U280" s="404"/>
      <c r="V280" s="405"/>
      <c r="W280" s="404"/>
      <c r="X280" s="405"/>
      <c r="Y280" s="404"/>
      <c r="Z280" s="405"/>
      <c r="AA280" s="404"/>
      <c r="AB280" s="405"/>
      <c r="AC280" s="404"/>
      <c r="AD280" s="405"/>
      <c r="AE280" s="404"/>
      <c r="AF280" s="405"/>
      <c r="AG280" s="404"/>
      <c r="AH280" s="405"/>
      <c r="AI280" s="404"/>
      <c r="AJ280" s="405"/>
      <c r="AK280" s="404">
        <v>2</v>
      </c>
      <c r="AL280" s="405"/>
      <c r="AM280" s="404"/>
      <c r="AN280" s="405">
        <v>2</v>
      </c>
      <c r="AO280" s="404"/>
      <c r="AP280" s="406">
        <v>1</v>
      </c>
      <c r="BY280" s="2"/>
      <c r="BZ280" s="2"/>
    </row>
    <row r="281" spans="1:104" x14ac:dyDescent="0.2">
      <c r="A281" s="233" t="s">
        <v>223</v>
      </c>
      <c r="B281" s="401">
        <f t="shared" si="45"/>
        <v>8</v>
      </c>
      <c r="C281" s="402">
        <f t="shared" si="46"/>
        <v>2</v>
      </c>
      <c r="D281" s="403">
        <f t="shared" si="46"/>
        <v>6</v>
      </c>
      <c r="E281" s="404"/>
      <c r="F281" s="405"/>
      <c r="G281" s="404"/>
      <c r="H281" s="405"/>
      <c r="I281" s="404"/>
      <c r="J281" s="405"/>
      <c r="K281" s="404"/>
      <c r="L281" s="405"/>
      <c r="M281" s="404"/>
      <c r="N281" s="405"/>
      <c r="O281" s="404"/>
      <c r="P281" s="405"/>
      <c r="Q281" s="404"/>
      <c r="R281" s="405"/>
      <c r="S281" s="404"/>
      <c r="T281" s="405"/>
      <c r="U281" s="404"/>
      <c r="V281" s="405"/>
      <c r="W281" s="404"/>
      <c r="X281" s="405"/>
      <c r="Y281" s="404"/>
      <c r="Z281" s="405"/>
      <c r="AA281" s="404"/>
      <c r="AB281" s="405"/>
      <c r="AC281" s="404"/>
      <c r="AD281" s="405"/>
      <c r="AE281" s="404">
        <v>1</v>
      </c>
      <c r="AF281" s="405">
        <v>1</v>
      </c>
      <c r="AG281" s="404"/>
      <c r="AH281" s="405"/>
      <c r="AI281" s="404"/>
      <c r="AJ281" s="405">
        <v>1</v>
      </c>
      <c r="AK281" s="404"/>
      <c r="AL281" s="405"/>
      <c r="AM281" s="404"/>
      <c r="AN281" s="405">
        <v>1</v>
      </c>
      <c r="AO281" s="404">
        <v>1</v>
      </c>
      <c r="AP281" s="406">
        <v>3</v>
      </c>
      <c r="BY281" s="2"/>
      <c r="BZ281" s="2"/>
    </row>
    <row r="282" spans="1:104" x14ac:dyDescent="0.2">
      <c r="A282" s="233" t="s">
        <v>224</v>
      </c>
      <c r="B282" s="401">
        <f t="shared" si="45"/>
        <v>0</v>
      </c>
      <c r="C282" s="402">
        <f t="shared" si="46"/>
        <v>0</v>
      </c>
      <c r="D282" s="403">
        <f>+F282+H282+J282+L282+N282+P282+R282+T282+V282+X282+Z282+AB282+AD282+AF282+AH282+AJ282+AL282+AN282+AP282</f>
        <v>0</v>
      </c>
      <c r="E282" s="404"/>
      <c r="F282" s="405"/>
      <c r="G282" s="404"/>
      <c r="H282" s="405"/>
      <c r="I282" s="404"/>
      <c r="J282" s="405"/>
      <c r="K282" s="404"/>
      <c r="L282" s="405"/>
      <c r="M282" s="404"/>
      <c r="N282" s="405"/>
      <c r="O282" s="404"/>
      <c r="P282" s="405"/>
      <c r="Q282" s="404"/>
      <c r="R282" s="405"/>
      <c r="S282" s="404"/>
      <c r="T282" s="405"/>
      <c r="U282" s="404"/>
      <c r="V282" s="405"/>
      <c r="W282" s="404"/>
      <c r="X282" s="405"/>
      <c r="Y282" s="404"/>
      <c r="Z282" s="405"/>
      <c r="AA282" s="404"/>
      <c r="AB282" s="405"/>
      <c r="AC282" s="404"/>
      <c r="AD282" s="405"/>
      <c r="AE282" s="404"/>
      <c r="AF282" s="405"/>
      <c r="AG282" s="404"/>
      <c r="AH282" s="405"/>
      <c r="AI282" s="404"/>
      <c r="AJ282" s="405"/>
      <c r="AK282" s="404"/>
      <c r="AL282" s="405"/>
      <c r="AM282" s="404"/>
      <c r="AN282" s="405"/>
      <c r="AO282" s="404"/>
      <c r="AP282" s="406"/>
      <c r="BY282" s="2"/>
      <c r="BZ282" s="2"/>
    </row>
    <row r="283" spans="1:104" ht="23.25" customHeight="1" x14ac:dyDescent="0.2">
      <c r="A283" s="232" t="s">
        <v>225</v>
      </c>
      <c r="B283" s="401">
        <f t="shared" si="45"/>
        <v>0</v>
      </c>
      <c r="C283" s="402">
        <f t="shared" si="46"/>
        <v>0</v>
      </c>
      <c r="D283" s="403">
        <f t="shared" si="46"/>
        <v>0</v>
      </c>
      <c r="E283" s="404"/>
      <c r="F283" s="405"/>
      <c r="G283" s="404"/>
      <c r="H283" s="405"/>
      <c r="I283" s="404"/>
      <c r="J283" s="405"/>
      <c r="K283" s="404"/>
      <c r="L283" s="405"/>
      <c r="M283" s="404"/>
      <c r="N283" s="405"/>
      <c r="O283" s="404"/>
      <c r="P283" s="405"/>
      <c r="Q283" s="404"/>
      <c r="R283" s="405"/>
      <c r="S283" s="404"/>
      <c r="T283" s="405"/>
      <c r="U283" s="404"/>
      <c r="V283" s="405"/>
      <c r="W283" s="404"/>
      <c r="X283" s="405"/>
      <c r="Y283" s="404"/>
      <c r="Z283" s="405"/>
      <c r="AA283" s="404"/>
      <c r="AB283" s="405"/>
      <c r="AC283" s="404"/>
      <c r="AD283" s="405"/>
      <c r="AE283" s="404"/>
      <c r="AF283" s="405"/>
      <c r="AG283" s="404"/>
      <c r="AH283" s="405"/>
      <c r="AI283" s="404"/>
      <c r="AJ283" s="405"/>
      <c r="AK283" s="404"/>
      <c r="AL283" s="405"/>
      <c r="AM283" s="404"/>
      <c r="AN283" s="405"/>
      <c r="AO283" s="404"/>
      <c r="AP283" s="406"/>
      <c r="BY283" s="2"/>
      <c r="BZ283" s="2"/>
    </row>
    <row r="284" spans="1:104" ht="25.5" customHeight="1" x14ac:dyDescent="0.2">
      <c r="A284" s="407" t="s">
        <v>226</v>
      </c>
      <c r="B284" s="401">
        <f t="shared" si="45"/>
        <v>0</v>
      </c>
      <c r="C284" s="402">
        <f t="shared" si="46"/>
        <v>0</v>
      </c>
      <c r="D284" s="403">
        <f>+F284+H284+J284+L284+N284+P284+R284+T284+V284+X284+Z284+AB284+AD284+AF284+AH284+AJ284+AL284+AN284+AP284</f>
        <v>0</v>
      </c>
      <c r="E284" s="404"/>
      <c r="F284" s="405"/>
      <c r="G284" s="404"/>
      <c r="H284" s="405"/>
      <c r="I284" s="404"/>
      <c r="J284" s="405"/>
      <c r="K284" s="404"/>
      <c r="L284" s="405"/>
      <c r="M284" s="404"/>
      <c r="N284" s="405"/>
      <c r="O284" s="404"/>
      <c r="P284" s="405"/>
      <c r="Q284" s="404"/>
      <c r="R284" s="405"/>
      <c r="S284" s="404"/>
      <c r="T284" s="405"/>
      <c r="U284" s="404"/>
      <c r="V284" s="405"/>
      <c r="W284" s="404"/>
      <c r="X284" s="405"/>
      <c r="Y284" s="404"/>
      <c r="Z284" s="405"/>
      <c r="AA284" s="404"/>
      <c r="AB284" s="405"/>
      <c r="AC284" s="404"/>
      <c r="AD284" s="405"/>
      <c r="AE284" s="404"/>
      <c r="AF284" s="405"/>
      <c r="AG284" s="404"/>
      <c r="AH284" s="405"/>
      <c r="AI284" s="404"/>
      <c r="AJ284" s="405"/>
      <c r="AK284" s="404"/>
      <c r="AL284" s="405"/>
      <c r="AM284" s="404"/>
      <c r="AN284" s="405"/>
      <c r="AO284" s="404"/>
      <c r="AP284" s="406"/>
      <c r="BY284" s="2"/>
      <c r="BZ284" s="2"/>
    </row>
    <row r="285" spans="1:104" x14ac:dyDescent="0.2">
      <c r="A285" s="233" t="s">
        <v>227</v>
      </c>
      <c r="B285" s="401">
        <f t="shared" si="45"/>
        <v>0</v>
      </c>
      <c r="C285" s="402">
        <f t="shared" si="46"/>
        <v>0</v>
      </c>
      <c r="D285" s="403">
        <f t="shared" si="46"/>
        <v>0</v>
      </c>
      <c r="E285" s="404"/>
      <c r="F285" s="405"/>
      <c r="G285" s="404"/>
      <c r="H285" s="405"/>
      <c r="I285" s="404"/>
      <c r="J285" s="405"/>
      <c r="K285" s="404"/>
      <c r="L285" s="405"/>
      <c r="M285" s="404"/>
      <c r="N285" s="405"/>
      <c r="O285" s="404"/>
      <c r="P285" s="405"/>
      <c r="Q285" s="404"/>
      <c r="R285" s="405"/>
      <c r="S285" s="404"/>
      <c r="T285" s="405"/>
      <c r="U285" s="404"/>
      <c r="V285" s="405"/>
      <c r="W285" s="404"/>
      <c r="X285" s="405"/>
      <c r="Y285" s="404"/>
      <c r="Z285" s="405"/>
      <c r="AA285" s="404"/>
      <c r="AB285" s="405"/>
      <c r="AC285" s="404"/>
      <c r="AD285" s="405"/>
      <c r="AE285" s="404"/>
      <c r="AF285" s="405"/>
      <c r="AG285" s="404"/>
      <c r="AH285" s="405"/>
      <c r="AI285" s="404"/>
      <c r="AJ285" s="405"/>
      <c r="AK285" s="404"/>
      <c r="AL285" s="405"/>
      <c r="AM285" s="404"/>
      <c r="AN285" s="405"/>
      <c r="AO285" s="404"/>
      <c r="AP285" s="406"/>
      <c r="BY285" s="2"/>
      <c r="BZ285" s="2"/>
    </row>
    <row r="286" spans="1:104" x14ac:dyDescent="0.2">
      <c r="A286" s="233" t="s">
        <v>228</v>
      </c>
      <c r="B286" s="401">
        <f t="shared" si="45"/>
        <v>0</v>
      </c>
      <c r="C286" s="402">
        <f t="shared" si="46"/>
        <v>0</v>
      </c>
      <c r="D286" s="403">
        <f t="shared" si="46"/>
        <v>0</v>
      </c>
      <c r="E286" s="404"/>
      <c r="F286" s="405"/>
      <c r="G286" s="404"/>
      <c r="H286" s="405"/>
      <c r="I286" s="404"/>
      <c r="J286" s="405"/>
      <c r="K286" s="404"/>
      <c r="L286" s="405"/>
      <c r="M286" s="404"/>
      <c r="N286" s="405"/>
      <c r="O286" s="404"/>
      <c r="P286" s="405"/>
      <c r="Q286" s="404"/>
      <c r="R286" s="405"/>
      <c r="S286" s="404"/>
      <c r="T286" s="405"/>
      <c r="U286" s="404"/>
      <c r="V286" s="405"/>
      <c r="W286" s="404"/>
      <c r="X286" s="405"/>
      <c r="Y286" s="404"/>
      <c r="Z286" s="405"/>
      <c r="AA286" s="404"/>
      <c r="AB286" s="405"/>
      <c r="AC286" s="404"/>
      <c r="AD286" s="405"/>
      <c r="AE286" s="404"/>
      <c r="AF286" s="405"/>
      <c r="AG286" s="404"/>
      <c r="AH286" s="405"/>
      <c r="AI286" s="404"/>
      <c r="AJ286" s="405"/>
      <c r="AK286" s="404"/>
      <c r="AL286" s="405"/>
      <c r="AM286" s="404"/>
      <c r="AN286" s="405"/>
      <c r="AO286" s="404"/>
      <c r="AP286" s="406"/>
      <c r="BY286" s="2"/>
      <c r="BZ286" s="2"/>
    </row>
    <row r="287" spans="1:104" x14ac:dyDescent="0.2">
      <c r="A287" s="233" t="s">
        <v>229</v>
      </c>
      <c r="B287" s="401">
        <f t="shared" si="45"/>
        <v>0</v>
      </c>
      <c r="C287" s="402">
        <f t="shared" si="46"/>
        <v>0</v>
      </c>
      <c r="D287" s="403">
        <f t="shared" si="46"/>
        <v>0</v>
      </c>
      <c r="E287" s="404"/>
      <c r="F287" s="405"/>
      <c r="G287" s="404"/>
      <c r="H287" s="405"/>
      <c r="I287" s="404"/>
      <c r="J287" s="405"/>
      <c r="K287" s="404"/>
      <c r="L287" s="405"/>
      <c r="M287" s="404"/>
      <c r="N287" s="405"/>
      <c r="O287" s="404"/>
      <c r="P287" s="405"/>
      <c r="Q287" s="404"/>
      <c r="R287" s="405"/>
      <c r="S287" s="404"/>
      <c r="T287" s="405"/>
      <c r="U287" s="404"/>
      <c r="V287" s="405"/>
      <c r="W287" s="404"/>
      <c r="X287" s="405"/>
      <c r="Y287" s="404"/>
      <c r="Z287" s="405"/>
      <c r="AA287" s="404"/>
      <c r="AB287" s="405"/>
      <c r="AC287" s="404"/>
      <c r="AD287" s="405"/>
      <c r="AE287" s="404"/>
      <c r="AF287" s="405"/>
      <c r="AG287" s="404"/>
      <c r="AH287" s="405"/>
      <c r="AI287" s="404"/>
      <c r="AJ287" s="405"/>
      <c r="AK287" s="404"/>
      <c r="AL287" s="405"/>
      <c r="AM287" s="404"/>
      <c r="AN287" s="405"/>
      <c r="AO287" s="404"/>
      <c r="AP287" s="406"/>
      <c r="BY287" s="2"/>
      <c r="BZ287" s="2"/>
    </row>
    <row r="288" spans="1:104" x14ac:dyDescent="0.2">
      <c r="A288" s="233" t="s">
        <v>230</v>
      </c>
      <c r="B288" s="401">
        <f t="shared" si="45"/>
        <v>0</v>
      </c>
      <c r="C288" s="402">
        <f t="shared" si="46"/>
        <v>0</v>
      </c>
      <c r="D288" s="403">
        <f t="shared" si="46"/>
        <v>0</v>
      </c>
      <c r="E288" s="404"/>
      <c r="F288" s="405"/>
      <c r="G288" s="404"/>
      <c r="H288" s="405"/>
      <c r="I288" s="404"/>
      <c r="J288" s="405"/>
      <c r="K288" s="404"/>
      <c r="L288" s="405"/>
      <c r="M288" s="404"/>
      <c r="N288" s="405"/>
      <c r="O288" s="404"/>
      <c r="P288" s="405"/>
      <c r="Q288" s="404"/>
      <c r="R288" s="405"/>
      <c r="S288" s="404"/>
      <c r="T288" s="405"/>
      <c r="U288" s="404"/>
      <c r="V288" s="405"/>
      <c r="W288" s="404"/>
      <c r="X288" s="405"/>
      <c r="Y288" s="404"/>
      <c r="Z288" s="405"/>
      <c r="AA288" s="404"/>
      <c r="AB288" s="405"/>
      <c r="AC288" s="404"/>
      <c r="AD288" s="405"/>
      <c r="AE288" s="404"/>
      <c r="AF288" s="405"/>
      <c r="AG288" s="404"/>
      <c r="AH288" s="405"/>
      <c r="AI288" s="404"/>
      <c r="AJ288" s="405"/>
      <c r="AK288" s="404"/>
      <c r="AL288" s="405"/>
      <c r="AM288" s="404"/>
      <c r="AN288" s="405"/>
      <c r="AO288" s="404"/>
      <c r="AP288" s="406"/>
      <c r="BY288" s="2"/>
      <c r="BZ288" s="2"/>
    </row>
    <row r="289" spans="1:104" x14ac:dyDescent="0.2">
      <c r="A289" s="237" t="s">
        <v>231</v>
      </c>
      <c r="B289" s="401">
        <f t="shared" si="45"/>
        <v>0</v>
      </c>
      <c r="C289" s="402">
        <f>+E289+G289+I289+K289+M289+O289+Q289+S289+U289+W289+Y289+AA289+AC289+AE289+AG289+AI289+AK289+AM289+AO289</f>
        <v>0</v>
      </c>
      <c r="D289" s="403">
        <f>+F289+H289+J289+L289+N289+P289+R289+T289+V289+X289+Z289+AB289+AD289+AF289+AH289+AJ289+AL289+AN289+AP289</f>
        <v>0</v>
      </c>
      <c r="E289" s="404"/>
      <c r="F289" s="405"/>
      <c r="G289" s="404"/>
      <c r="H289" s="405"/>
      <c r="I289" s="404"/>
      <c r="J289" s="405"/>
      <c r="K289" s="404"/>
      <c r="L289" s="405"/>
      <c r="M289" s="404"/>
      <c r="N289" s="405"/>
      <c r="O289" s="404"/>
      <c r="P289" s="405"/>
      <c r="Q289" s="404"/>
      <c r="R289" s="405"/>
      <c r="S289" s="404"/>
      <c r="T289" s="405"/>
      <c r="U289" s="404"/>
      <c r="V289" s="405"/>
      <c r="W289" s="404"/>
      <c r="X289" s="405"/>
      <c r="Y289" s="404"/>
      <c r="Z289" s="405"/>
      <c r="AA289" s="404"/>
      <c r="AB289" s="405"/>
      <c r="AC289" s="404"/>
      <c r="AD289" s="405"/>
      <c r="AE289" s="404"/>
      <c r="AF289" s="405"/>
      <c r="AG289" s="404"/>
      <c r="AH289" s="405"/>
      <c r="AI289" s="404"/>
      <c r="AJ289" s="405"/>
      <c r="AK289" s="404"/>
      <c r="AL289" s="405"/>
      <c r="AM289" s="404"/>
      <c r="AN289" s="405"/>
      <c r="AO289" s="404"/>
      <c r="AP289" s="406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x14ac:dyDescent="0.2">
      <c r="A290" s="229" t="s">
        <v>251</v>
      </c>
      <c r="B290" s="401">
        <f t="shared" ref="B290:B292" si="47">SUM(C290:D290)</f>
        <v>0</v>
      </c>
      <c r="C290" s="402">
        <f t="shared" ref="C290:D293" si="48">+E290+G290+I290+K290+M290+O290+Q290+S290+U290+W290+Y290+AA290+AC290+AE290+AG290+AI290+AK290+AM290+AO290</f>
        <v>0</v>
      </c>
      <c r="D290" s="403">
        <f t="shared" si="48"/>
        <v>0</v>
      </c>
      <c r="E290" s="404"/>
      <c r="F290" s="405"/>
      <c r="G290" s="404"/>
      <c r="H290" s="405"/>
      <c r="I290" s="404"/>
      <c r="J290" s="405"/>
      <c r="K290" s="404"/>
      <c r="L290" s="405"/>
      <c r="M290" s="404"/>
      <c r="N290" s="405"/>
      <c r="O290" s="404"/>
      <c r="P290" s="405"/>
      <c r="Q290" s="404"/>
      <c r="R290" s="405"/>
      <c r="S290" s="404"/>
      <c r="T290" s="405"/>
      <c r="U290" s="404"/>
      <c r="V290" s="405"/>
      <c r="W290" s="404"/>
      <c r="X290" s="405"/>
      <c r="Y290" s="404"/>
      <c r="Z290" s="405"/>
      <c r="AA290" s="404"/>
      <c r="AB290" s="405"/>
      <c r="AC290" s="404"/>
      <c r="AD290" s="405"/>
      <c r="AE290" s="404"/>
      <c r="AF290" s="405"/>
      <c r="AG290" s="404"/>
      <c r="AH290" s="405"/>
      <c r="AI290" s="404"/>
      <c r="AJ290" s="405"/>
      <c r="AK290" s="404"/>
      <c r="AL290" s="405"/>
      <c r="AM290" s="404"/>
      <c r="AN290" s="405"/>
      <c r="AO290" s="404"/>
      <c r="AP290" s="406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x14ac:dyDescent="0.2">
      <c r="A291" s="288" t="s">
        <v>252</v>
      </c>
      <c r="B291" s="401">
        <f t="shared" si="47"/>
        <v>0</v>
      </c>
      <c r="C291" s="402">
        <f t="shared" si="48"/>
        <v>0</v>
      </c>
      <c r="D291" s="403">
        <f t="shared" si="48"/>
        <v>0</v>
      </c>
      <c r="E291" s="404"/>
      <c r="F291" s="405"/>
      <c r="G291" s="404"/>
      <c r="H291" s="405"/>
      <c r="I291" s="404"/>
      <c r="J291" s="405"/>
      <c r="K291" s="404"/>
      <c r="L291" s="405"/>
      <c r="M291" s="404"/>
      <c r="N291" s="405"/>
      <c r="O291" s="404"/>
      <c r="P291" s="405"/>
      <c r="Q291" s="404"/>
      <c r="R291" s="405"/>
      <c r="S291" s="404"/>
      <c r="T291" s="405"/>
      <c r="U291" s="404"/>
      <c r="V291" s="405"/>
      <c r="W291" s="404"/>
      <c r="X291" s="405"/>
      <c r="Y291" s="404"/>
      <c r="Z291" s="405"/>
      <c r="AA291" s="404"/>
      <c r="AB291" s="405"/>
      <c r="AC291" s="404"/>
      <c r="AD291" s="405"/>
      <c r="AE291" s="404"/>
      <c r="AF291" s="405"/>
      <c r="AG291" s="404"/>
      <c r="AH291" s="405"/>
      <c r="AI291" s="404"/>
      <c r="AJ291" s="405"/>
      <c r="AK291" s="404"/>
      <c r="AL291" s="405"/>
      <c r="AM291" s="404"/>
      <c r="AN291" s="405"/>
      <c r="AO291" s="404"/>
      <c r="AP291" s="406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x14ac:dyDescent="0.2">
      <c r="A292" s="47" t="s">
        <v>253</v>
      </c>
      <c r="B292" s="401">
        <f t="shared" si="47"/>
        <v>0</v>
      </c>
      <c r="C292" s="402">
        <f>+E292+G292+I292+K292+M292+O292+Q292+S292+U292+W292+Y292+AA292+AC292+AE292+AG292+AI292+AK292+AM292+AO292</f>
        <v>0</v>
      </c>
      <c r="D292" s="403">
        <f t="shared" si="48"/>
        <v>0</v>
      </c>
      <c r="E292" s="404"/>
      <c r="F292" s="405"/>
      <c r="G292" s="404"/>
      <c r="H292" s="405"/>
      <c r="I292" s="404"/>
      <c r="J292" s="405"/>
      <c r="K292" s="404"/>
      <c r="L292" s="405"/>
      <c r="M292" s="404"/>
      <c r="N292" s="405"/>
      <c r="O292" s="404"/>
      <c r="P292" s="405"/>
      <c r="Q292" s="404"/>
      <c r="R292" s="405"/>
      <c r="S292" s="404"/>
      <c r="T292" s="405"/>
      <c r="U292" s="404"/>
      <c r="V292" s="405"/>
      <c r="W292" s="404"/>
      <c r="X292" s="405"/>
      <c r="Y292" s="404"/>
      <c r="Z292" s="405"/>
      <c r="AA292" s="404"/>
      <c r="AB292" s="405"/>
      <c r="AC292" s="404"/>
      <c r="AD292" s="405"/>
      <c r="AE292" s="404"/>
      <c r="AF292" s="405"/>
      <c r="AG292" s="404"/>
      <c r="AH292" s="405"/>
      <c r="AI292" s="404"/>
      <c r="AJ292" s="405"/>
      <c r="AK292" s="404"/>
      <c r="AL292" s="405"/>
      <c r="AM292" s="404"/>
      <c r="AN292" s="405"/>
      <c r="AO292" s="404"/>
      <c r="AP292" s="406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x14ac:dyDescent="0.2">
      <c r="A293" s="365" t="s">
        <v>254</v>
      </c>
      <c r="B293" s="409">
        <f>SUM(C293:D293)</f>
        <v>0</v>
      </c>
      <c r="C293" s="410">
        <f t="shared" si="48"/>
        <v>0</v>
      </c>
      <c r="D293" s="411">
        <f t="shared" si="48"/>
        <v>0</v>
      </c>
      <c r="E293" s="412"/>
      <c r="F293" s="413"/>
      <c r="G293" s="412"/>
      <c r="H293" s="413"/>
      <c r="I293" s="412"/>
      <c r="J293" s="413"/>
      <c r="K293" s="412"/>
      <c r="L293" s="413"/>
      <c r="M293" s="412"/>
      <c r="N293" s="413"/>
      <c r="O293" s="412"/>
      <c r="P293" s="413"/>
      <c r="Q293" s="412"/>
      <c r="R293" s="413"/>
      <c r="S293" s="412"/>
      <c r="T293" s="413"/>
      <c r="U293" s="412"/>
      <c r="V293" s="413"/>
      <c r="W293" s="412"/>
      <c r="X293" s="413"/>
      <c r="Y293" s="412"/>
      <c r="Z293" s="413"/>
      <c r="AA293" s="412"/>
      <c r="AB293" s="413"/>
      <c r="AC293" s="412"/>
      <c r="AD293" s="413"/>
      <c r="AE293" s="412"/>
      <c r="AF293" s="413"/>
      <c r="AG293" s="412"/>
      <c r="AH293" s="413"/>
      <c r="AI293" s="412"/>
      <c r="AJ293" s="413"/>
      <c r="AK293" s="412"/>
      <c r="AL293" s="413"/>
      <c r="AM293" s="412"/>
      <c r="AN293" s="413"/>
      <c r="AO293" s="412"/>
      <c r="AP293" s="414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7.75" customHeight="1" x14ac:dyDescent="0.2">
      <c r="A294" s="415" t="s">
        <v>255</v>
      </c>
      <c r="B294" s="415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x14ac:dyDescent="0.2">
      <c r="A295" s="1058" t="s">
        <v>50</v>
      </c>
      <c r="B295" s="1007" t="s">
        <v>5</v>
      </c>
      <c r="C295" s="1059"/>
      <c r="D295" s="1060"/>
      <c r="E295" s="940" t="s">
        <v>10</v>
      </c>
      <c r="F295" s="940"/>
      <c r="G295" s="940" t="s">
        <v>11</v>
      </c>
      <c r="H295" s="940"/>
      <c r="I295" s="945" t="s">
        <v>12</v>
      </c>
      <c r="J295" s="945"/>
      <c r="K295" s="945" t="s">
        <v>13</v>
      </c>
      <c r="L295" s="945"/>
      <c r="M295" s="945" t="s">
        <v>14</v>
      </c>
      <c r="N295" s="945"/>
      <c r="O295" s="940" t="s">
        <v>15</v>
      </c>
      <c r="P295" s="940"/>
      <c r="Q295" s="940" t="s">
        <v>16</v>
      </c>
      <c r="R295" s="940"/>
      <c r="S295" s="940" t="s">
        <v>17</v>
      </c>
      <c r="T295" s="940"/>
      <c r="U295" s="940" t="s">
        <v>18</v>
      </c>
      <c r="V295" s="940"/>
      <c r="W295" s="940" t="s">
        <v>19</v>
      </c>
      <c r="X295" s="940"/>
      <c r="Y295" s="940" t="s">
        <v>20</v>
      </c>
      <c r="Z295" s="940"/>
      <c r="AA295" s="940" t="s">
        <v>21</v>
      </c>
      <c r="AB295" s="940"/>
      <c r="AC295" s="940" t="s">
        <v>22</v>
      </c>
      <c r="AD295" s="940"/>
      <c r="AE295" s="940" t="s">
        <v>23</v>
      </c>
      <c r="AF295" s="940"/>
      <c r="AG295" s="940" t="s">
        <v>24</v>
      </c>
      <c r="AH295" s="940"/>
      <c r="AI295" s="940" t="s">
        <v>25</v>
      </c>
      <c r="AJ295" s="940"/>
      <c r="AK295" s="940" t="s">
        <v>26</v>
      </c>
      <c r="AL295" s="940"/>
      <c r="AM295" s="940" t="s">
        <v>27</v>
      </c>
      <c r="AN295" s="940"/>
      <c r="AO295" s="941" t="s">
        <v>28</v>
      </c>
      <c r="AP295" s="941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21" customHeight="1" x14ac:dyDescent="0.2">
      <c r="A296" s="862"/>
      <c r="B296" s="380" t="s">
        <v>32</v>
      </c>
      <c r="C296" s="116" t="s">
        <v>33</v>
      </c>
      <c r="D296" s="605" t="s">
        <v>34</v>
      </c>
      <c r="E296" s="381" t="s">
        <v>33</v>
      </c>
      <c r="F296" s="606" t="s">
        <v>34</v>
      </c>
      <c r="G296" s="381" t="s">
        <v>33</v>
      </c>
      <c r="H296" s="606" t="s">
        <v>34</v>
      </c>
      <c r="I296" s="381" t="s">
        <v>33</v>
      </c>
      <c r="J296" s="606" t="s">
        <v>34</v>
      </c>
      <c r="K296" s="381" t="s">
        <v>33</v>
      </c>
      <c r="L296" s="606" t="s">
        <v>34</v>
      </c>
      <c r="M296" s="381" t="s">
        <v>33</v>
      </c>
      <c r="N296" s="606" t="s">
        <v>34</v>
      </c>
      <c r="O296" s="381" t="s">
        <v>33</v>
      </c>
      <c r="P296" s="606" t="s">
        <v>34</v>
      </c>
      <c r="Q296" s="381" t="s">
        <v>33</v>
      </c>
      <c r="R296" s="606" t="s">
        <v>34</v>
      </c>
      <c r="S296" s="381" t="s">
        <v>33</v>
      </c>
      <c r="T296" s="606" t="s">
        <v>34</v>
      </c>
      <c r="U296" s="381" t="s">
        <v>33</v>
      </c>
      <c r="V296" s="606" t="s">
        <v>34</v>
      </c>
      <c r="W296" s="381" t="s">
        <v>33</v>
      </c>
      <c r="X296" s="606" t="s">
        <v>34</v>
      </c>
      <c r="Y296" s="381" t="s">
        <v>33</v>
      </c>
      <c r="Z296" s="606" t="s">
        <v>34</v>
      </c>
      <c r="AA296" s="381" t="s">
        <v>33</v>
      </c>
      <c r="AB296" s="606" t="s">
        <v>34</v>
      </c>
      <c r="AC296" s="381" t="s">
        <v>33</v>
      </c>
      <c r="AD296" s="606" t="s">
        <v>34</v>
      </c>
      <c r="AE296" s="381" t="s">
        <v>33</v>
      </c>
      <c r="AF296" s="606" t="s">
        <v>34</v>
      </c>
      <c r="AG296" s="381" t="s">
        <v>33</v>
      </c>
      <c r="AH296" s="606" t="s">
        <v>34</v>
      </c>
      <c r="AI296" s="381" t="s">
        <v>33</v>
      </c>
      <c r="AJ296" s="606" t="s">
        <v>34</v>
      </c>
      <c r="AK296" s="381" t="s">
        <v>33</v>
      </c>
      <c r="AL296" s="606" t="s">
        <v>34</v>
      </c>
      <c r="AM296" s="381" t="s">
        <v>33</v>
      </c>
      <c r="AN296" s="606" t="s">
        <v>34</v>
      </c>
      <c r="AO296" s="381" t="s">
        <v>33</v>
      </c>
      <c r="AP296" s="606" t="s">
        <v>34</v>
      </c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30" customHeight="1" x14ac:dyDescent="0.2">
      <c r="A297" s="608" t="s">
        <v>216</v>
      </c>
      <c r="B297" s="416">
        <f>SUM(C297:D297)</f>
        <v>21</v>
      </c>
      <c r="C297" s="417">
        <f>+E297+G297+I297+K297+M297+O297+Q297+S297+U297+W297+Y297+AA297+AC297+AE297+AG297+AI297+AK297+AM297+AO297</f>
        <v>6</v>
      </c>
      <c r="D297" s="431">
        <f>+F297+H297+J297+L297+N297+P297+R297+T297+V297+X297+Z297+AB297+AD297+AF297+AH297+AJ297+AL297+AN297+AP297</f>
        <v>15</v>
      </c>
      <c r="E297" s="23"/>
      <c r="F297" s="55"/>
      <c r="G297" s="23"/>
      <c r="H297" s="55"/>
      <c r="I297" s="23"/>
      <c r="J297" s="55"/>
      <c r="K297" s="23"/>
      <c r="L297" s="55"/>
      <c r="M297" s="23"/>
      <c r="N297" s="55"/>
      <c r="O297" s="23"/>
      <c r="P297" s="55"/>
      <c r="Q297" s="23"/>
      <c r="R297" s="55"/>
      <c r="S297" s="23"/>
      <c r="T297" s="55"/>
      <c r="U297" s="23"/>
      <c r="V297" s="55"/>
      <c r="W297" s="23"/>
      <c r="X297" s="55"/>
      <c r="Y297" s="23"/>
      <c r="Z297" s="55"/>
      <c r="AA297" s="23"/>
      <c r="AB297" s="55"/>
      <c r="AC297" s="23"/>
      <c r="AD297" s="55"/>
      <c r="AE297" s="190">
        <v>1</v>
      </c>
      <c r="AF297" s="55">
        <v>1</v>
      </c>
      <c r="AG297" s="190"/>
      <c r="AH297" s="55">
        <v>1</v>
      </c>
      <c r="AI297" s="190"/>
      <c r="AJ297" s="55">
        <v>1</v>
      </c>
      <c r="AK297" s="190">
        <v>1</v>
      </c>
      <c r="AL297" s="55">
        <v>2</v>
      </c>
      <c r="AM297" s="190"/>
      <c r="AN297" s="55">
        <v>4</v>
      </c>
      <c r="AO297" s="190">
        <v>4</v>
      </c>
      <c r="AP297" s="57">
        <v>6</v>
      </c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19.5" customHeight="1" x14ac:dyDescent="0.2">
      <c r="A298" s="1003" t="s">
        <v>233</v>
      </c>
      <c r="B298" s="1056"/>
      <c r="C298" s="1056"/>
      <c r="D298" s="1056"/>
      <c r="E298" s="1056"/>
      <c r="F298" s="1056"/>
      <c r="G298" s="1056"/>
      <c r="H298" s="1056"/>
      <c r="I298" s="1056"/>
      <c r="J298" s="1056"/>
      <c r="K298" s="1056"/>
      <c r="L298" s="1056"/>
      <c r="M298" s="1056"/>
      <c r="N298" s="1056"/>
      <c r="O298" s="1056"/>
      <c r="P298" s="1056"/>
      <c r="Q298" s="1056"/>
      <c r="R298" s="1056"/>
      <c r="S298" s="1056"/>
      <c r="T298" s="1056"/>
      <c r="U298" s="1056"/>
      <c r="V298" s="1056"/>
      <c r="W298" s="1056"/>
      <c r="X298" s="1056"/>
      <c r="Y298" s="1056"/>
      <c r="Z298" s="1056"/>
      <c r="AA298" s="1056"/>
      <c r="AB298" s="1056"/>
      <c r="AC298" s="1056"/>
      <c r="AD298" s="1056"/>
      <c r="AE298" s="1056"/>
      <c r="AF298" s="1056"/>
      <c r="AG298" s="1056"/>
      <c r="AH298" s="1056"/>
      <c r="AI298" s="1056"/>
      <c r="AJ298" s="1056"/>
      <c r="AK298" s="1056"/>
      <c r="AL298" s="1056"/>
      <c r="AM298" s="1056"/>
      <c r="AN298" s="1056"/>
      <c r="AO298" s="1056"/>
      <c r="AP298" s="1057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18.75" customHeight="1" x14ac:dyDescent="0.2">
      <c r="A299" s="237" t="s">
        <v>234</v>
      </c>
      <c r="B299" s="419">
        <f t="shared" ref="B299:B319" si="49">SUM(C299:D299)</f>
        <v>0</v>
      </c>
      <c r="C299" s="420">
        <f t="shared" ref="C299:D319" si="50">+E299+G299+I299+K299+M299+O299+Q299+S299+U299+W299+Y299+AA299+AC299+AE299+AG299+AI299+AK299+AM299+AO299</f>
        <v>0</v>
      </c>
      <c r="D299" s="322">
        <f t="shared" si="50"/>
        <v>0</v>
      </c>
      <c r="E299" s="256"/>
      <c r="F299" s="42"/>
      <c r="G299" s="256"/>
      <c r="H299" s="42"/>
      <c r="I299" s="256"/>
      <c r="J299" s="42"/>
      <c r="K299" s="256"/>
      <c r="L299" s="42"/>
      <c r="M299" s="256"/>
      <c r="N299" s="42"/>
      <c r="O299" s="256"/>
      <c r="P299" s="42"/>
      <c r="Q299" s="256"/>
      <c r="R299" s="42"/>
      <c r="S299" s="256"/>
      <c r="T299" s="42"/>
      <c r="U299" s="256"/>
      <c r="V299" s="42"/>
      <c r="W299" s="256"/>
      <c r="X299" s="42"/>
      <c r="Y299" s="256"/>
      <c r="Z299" s="42"/>
      <c r="AA299" s="256"/>
      <c r="AB299" s="42"/>
      <c r="AC299" s="256"/>
      <c r="AD299" s="42"/>
      <c r="AE299" s="256"/>
      <c r="AF299" s="42"/>
      <c r="AG299" s="256"/>
      <c r="AH299" s="42"/>
      <c r="AI299" s="256"/>
      <c r="AJ299" s="42"/>
      <c r="AK299" s="256"/>
      <c r="AL299" s="42"/>
      <c r="AM299" s="256"/>
      <c r="AN299" s="42"/>
      <c r="AO299" s="256"/>
      <c r="AP299" s="38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18.75" customHeight="1" x14ac:dyDescent="0.2">
      <c r="A300" s="237" t="s">
        <v>61</v>
      </c>
      <c r="B300" s="421">
        <f t="shared" si="49"/>
        <v>0</v>
      </c>
      <c r="C300" s="324">
        <f t="shared" si="50"/>
        <v>0</v>
      </c>
      <c r="D300" s="326">
        <f t="shared" si="50"/>
        <v>0</v>
      </c>
      <c r="E300" s="51"/>
      <c r="F300" s="55"/>
      <c r="G300" s="51"/>
      <c r="H300" s="55"/>
      <c r="I300" s="51"/>
      <c r="J300" s="55"/>
      <c r="K300" s="51"/>
      <c r="L300" s="55"/>
      <c r="M300" s="51"/>
      <c r="N300" s="55"/>
      <c r="O300" s="51"/>
      <c r="P300" s="55"/>
      <c r="Q300" s="51"/>
      <c r="R300" s="55"/>
      <c r="S300" s="51"/>
      <c r="T300" s="55"/>
      <c r="U300" s="51"/>
      <c r="V300" s="55"/>
      <c r="W300" s="51"/>
      <c r="X300" s="55"/>
      <c r="Y300" s="51"/>
      <c r="Z300" s="55"/>
      <c r="AA300" s="51"/>
      <c r="AB300" s="55"/>
      <c r="AC300" s="51"/>
      <c r="AD300" s="55"/>
      <c r="AE300" s="51"/>
      <c r="AF300" s="55"/>
      <c r="AG300" s="51"/>
      <c r="AH300" s="55"/>
      <c r="AI300" s="51"/>
      <c r="AJ300" s="55"/>
      <c r="AK300" s="51"/>
      <c r="AL300" s="55"/>
      <c r="AM300" s="51"/>
      <c r="AN300" s="55"/>
      <c r="AO300" s="51"/>
      <c r="AP300" s="57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237" t="s">
        <v>235</v>
      </c>
      <c r="B301" s="421">
        <f t="shared" si="49"/>
        <v>0</v>
      </c>
      <c r="C301" s="324">
        <f t="shared" si="50"/>
        <v>0</v>
      </c>
      <c r="D301" s="326">
        <f t="shared" si="50"/>
        <v>0</v>
      </c>
      <c r="E301" s="51"/>
      <c r="F301" s="55"/>
      <c r="G301" s="51"/>
      <c r="H301" s="55"/>
      <c r="I301" s="51"/>
      <c r="J301" s="55"/>
      <c r="K301" s="51"/>
      <c r="L301" s="55"/>
      <c r="M301" s="51"/>
      <c r="N301" s="55"/>
      <c r="O301" s="51"/>
      <c r="P301" s="55"/>
      <c r="Q301" s="51"/>
      <c r="R301" s="55"/>
      <c r="S301" s="51"/>
      <c r="T301" s="55"/>
      <c r="U301" s="51"/>
      <c r="V301" s="55"/>
      <c r="W301" s="51"/>
      <c r="X301" s="55"/>
      <c r="Y301" s="51"/>
      <c r="Z301" s="55"/>
      <c r="AA301" s="51"/>
      <c r="AB301" s="55"/>
      <c r="AC301" s="51"/>
      <c r="AD301" s="55"/>
      <c r="AE301" s="51"/>
      <c r="AF301" s="55"/>
      <c r="AG301" s="51"/>
      <c r="AH301" s="55"/>
      <c r="AI301" s="51"/>
      <c r="AJ301" s="55"/>
      <c r="AK301" s="51"/>
      <c r="AL301" s="55"/>
      <c r="AM301" s="51"/>
      <c r="AN301" s="55"/>
      <c r="AO301" s="51"/>
      <c r="AP301" s="57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23.25" customHeight="1" x14ac:dyDescent="0.2">
      <c r="A302" s="238" t="s">
        <v>236</v>
      </c>
      <c r="B302" s="421">
        <f t="shared" si="49"/>
        <v>0</v>
      </c>
      <c r="C302" s="324">
        <f t="shared" si="50"/>
        <v>0</v>
      </c>
      <c r="D302" s="326">
        <f t="shared" si="50"/>
        <v>0</v>
      </c>
      <c r="E302" s="51"/>
      <c r="F302" s="55"/>
      <c r="G302" s="51"/>
      <c r="H302" s="55"/>
      <c r="I302" s="51"/>
      <c r="J302" s="55"/>
      <c r="K302" s="51"/>
      <c r="L302" s="55"/>
      <c r="M302" s="51"/>
      <c r="N302" s="55"/>
      <c r="O302" s="51"/>
      <c r="P302" s="55"/>
      <c r="Q302" s="51"/>
      <c r="R302" s="55"/>
      <c r="S302" s="51"/>
      <c r="T302" s="55"/>
      <c r="U302" s="51"/>
      <c r="V302" s="55"/>
      <c r="W302" s="51"/>
      <c r="X302" s="55"/>
      <c r="Y302" s="51"/>
      <c r="Z302" s="55"/>
      <c r="AA302" s="51"/>
      <c r="AB302" s="55"/>
      <c r="AC302" s="51"/>
      <c r="AD302" s="55"/>
      <c r="AE302" s="51"/>
      <c r="AF302" s="55"/>
      <c r="AG302" s="51"/>
      <c r="AH302" s="55"/>
      <c r="AI302" s="51"/>
      <c r="AJ302" s="55"/>
      <c r="AK302" s="51"/>
      <c r="AL302" s="55"/>
      <c r="AM302" s="51"/>
      <c r="AN302" s="55"/>
      <c r="AO302" s="51"/>
      <c r="AP302" s="57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26.25" customHeight="1" x14ac:dyDescent="0.2">
      <c r="A303" s="238" t="s">
        <v>237</v>
      </c>
      <c r="B303" s="421">
        <f t="shared" si="49"/>
        <v>3</v>
      </c>
      <c r="C303" s="324">
        <f t="shared" si="50"/>
        <v>2</v>
      </c>
      <c r="D303" s="326">
        <f t="shared" si="50"/>
        <v>1</v>
      </c>
      <c r="E303" s="51"/>
      <c r="F303" s="55"/>
      <c r="G303" s="51"/>
      <c r="H303" s="55"/>
      <c r="I303" s="51"/>
      <c r="J303" s="55"/>
      <c r="K303" s="51"/>
      <c r="L303" s="55"/>
      <c r="M303" s="51"/>
      <c r="N303" s="55"/>
      <c r="O303" s="51"/>
      <c r="P303" s="55"/>
      <c r="Q303" s="51"/>
      <c r="R303" s="55"/>
      <c r="S303" s="51"/>
      <c r="T303" s="55"/>
      <c r="U303" s="51"/>
      <c r="V303" s="55"/>
      <c r="W303" s="51"/>
      <c r="X303" s="55"/>
      <c r="Y303" s="51"/>
      <c r="Z303" s="55"/>
      <c r="AA303" s="51"/>
      <c r="AB303" s="55"/>
      <c r="AC303" s="51"/>
      <c r="AD303" s="55"/>
      <c r="AE303" s="51"/>
      <c r="AF303" s="55"/>
      <c r="AG303" s="51"/>
      <c r="AH303" s="55">
        <v>1</v>
      </c>
      <c r="AI303" s="51"/>
      <c r="AJ303" s="55"/>
      <c r="AK303" s="51"/>
      <c r="AL303" s="55"/>
      <c r="AM303" s="51"/>
      <c r="AN303" s="55"/>
      <c r="AO303" s="51">
        <v>2</v>
      </c>
      <c r="AP303" s="57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18.75" customHeight="1" x14ac:dyDescent="0.2">
      <c r="A304" s="237" t="s">
        <v>238</v>
      </c>
      <c r="B304" s="421">
        <f t="shared" si="49"/>
        <v>0</v>
      </c>
      <c r="C304" s="324">
        <f t="shared" si="50"/>
        <v>0</v>
      </c>
      <c r="D304" s="326">
        <f t="shared" si="50"/>
        <v>0</v>
      </c>
      <c r="E304" s="51"/>
      <c r="F304" s="55"/>
      <c r="G304" s="51"/>
      <c r="H304" s="55"/>
      <c r="I304" s="51"/>
      <c r="J304" s="55"/>
      <c r="K304" s="51"/>
      <c r="L304" s="55"/>
      <c r="M304" s="51"/>
      <c r="N304" s="55"/>
      <c r="O304" s="51"/>
      <c r="P304" s="55"/>
      <c r="Q304" s="51"/>
      <c r="R304" s="55"/>
      <c r="S304" s="51"/>
      <c r="T304" s="55"/>
      <c r="U304" s="51"/>
      <c r="V304" s="55"/>
      <c r="W304" s="51"/>
      <c r="X304" s="55"/>
      <c r="Y304" s="51"/>
      <c r="Z304" s="55"/>
      <c r="AA304" s="51"/>
      <c r="AB304" s="55"/>
      <c r="AC304" s="51"/>
      <c r="AD304" s="55"/>
      <c r="AE304" s="51"/>
      <c r="AF304" s="55"/>
      <c r="AG304" s="51"/>
      <c r="AH304" s="55"/>
      <c r="AI304" s="51"/>
      <c r="AJ304" s="55"/>
      <c r="AK304" s="51"/>
      <c r="AL304" s="55"/>
      <c r="AM304" s="51"/>
      <c r="AN304" s="55"/>
      <c r="AO304" s="51"/>
      <c r="AP304" s="57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18.75" customHeight="1" x14ac:dyDescent="0.2">
      <c r="A305" s="237" t="s">
        <v>239</v>
      </c>
      <c r="B305" s="421">
        <f t="shared" si="49"/>
        <v>0</v>
      </c>
      <c r="C305" s="324">
        <f t="shared" si="50"/>
        <v>0</v>
      </c>
      <c r="D305" s="326">
        <f t="shared" si="50"/>
        <v>0</v>
      </c>
      <c r="E305" s="51"/>
      <c r="F305" s="55"/>
      <c r="G305" s="51"/>
      <c r="H305" s="55"/>
      <c r="I305" s="51"/>
      <c r="J305" s="55"/>
      <c r="K305" s="51"/>
      <c r="L305" s="55"/>
      <c r="M305" s="51"/>
      <c r="N305" s="55"/>
      <c r="O305" s="51"/>
      <c r="P305" s="55"/>
      <c r="Q305" s="51"/>
      <c r="R305" s="55"/>
      <c r="S305" s="51"/>
      <c r="T305" s="55"/>
      <c r="U305" s="51"/>
      <c r="V305" s="55"/>
      <c r="W305" s="51"/>
      <c r="X305" s="55"/>
      <c r="Y305" s="51"/>
      <c r="Z305" s="55"/>
      <c r="AA305" s="51"/>
      <c r="AB305" s="55"/>
      <c r="AC305" s="51"/>
      <c r="AD305" s="55"/>
      <c r="AE305" s="51"/>
      <c r="AF305" s="55"/>
      <c r="AG305" s="51"/>
      <c r="AH305" s="55"/>
      <c r="AI305" s="51"/>
      <c r="AJ305" s="55"/>
      <c r="AK305" s="51"/>
      <c r="AL305" s="55"/>
      <c r="AM305" s="51"/>
      <c r="AN305" s="55"/>
      <c r="AO305" s="51"/>
      <c r="AP305" s="57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237" t="s">
        <v>240</v>
      </c>
      <c r="B306" s="421">
        <f t="shared" si="49"/>
        <v>0</v>
      </c>
      <c r="C306" s="324">
        <f t="shared" si="50"/>
        <v>0</v>
      </c>
      <c r="D306" s="326">
        <f t="shared" si="50"/>
        <v>0</v>
      </c>
      <c r="E306" s="51"/>
      <c r="F306" s="55"/>
      <c r="G306" s="51"/>
      <c r="H306" s="55"/>
      <c r="I306" s="51"/>
      <c r="J306" s="55"/>
      <c r="K306" s="51"/>
      <c r="L306" s="55"/>
      <c r="M306" s="51"/>
      <c r="N306" s="55"/>
      <c r="O306" s="51"/>
      <c r="P306" s="55"/>
      <c r="Q306" s="51"/>
      <c r="R306" s="55"/>
      <c r="S306" s="51"/>
      <c r="T306" s="55"/>
      <c r="U306" s="51"/>
      <c r="V306" s="55"/>
      <c r="W306" s="51"/>
      <c r="X306" s="55"/>
      <c r="Y306" s="51"/>
      <c r="Z306" s="55"/>
      <c r="AA306" s="51"/>
      <c r="AB306" s="55"/>
      <c r="AC306" s="51"/>
      <c r="AD306" s="55"/>
      <c r="AE306" s="51"/>
      <c r="AF306" s="55"/>
      <c r="AG306" s="51"/>
      <c r="AH306" s="55"/>
      <c r="AI306" s="51"/>
      <c r="AJ306" s="55"/>
      <c r="AK306" s="51"/>
      <c r="AL306" s="55"/>
      <c r="AM306" s="51"/>
      <c r="AN306" s="55"/>
      <c r="AO306" s="51"/>
      <c r="AP306" s="57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237" t="s">
        <v>241</v>
      </c>
      <c r="B307" s="421">
        <f t="shared" si="49"/>
        <v>0</v>
      </c>
      <c r="C307" s="324">
        <f t="shared" si="50"/>
        <v>0</v>
      </c>
      <c r="D307" s="326">
        <f t="shared" si="50"/>
        <v>0</v>
      </c>
      <c r="E307" s="51"/>
      <c r="F307" s="55"/>
      <c r="G307" s="51"/>
      <c r="H307" s="55"/>
      <c r="I307" s="51"/>
      <c r="J307" s="55"/>
      <c r="K307" s="51"/>
      <c r="L307" s="55"/>
      <c r="M307" s="51"/>
      <c r="N307" s="55"/>
      <c r="O307" s="51"/>
      <c r="P307" s="55"/>
      <c r="Q307" s="51"/>
      <c r="R307" s="55"/>
      <c r="S307" s="51"/>
      <c r="T307" s="55"/>
      <c r="U307" s="51"/>
      <c r="V307" s="55"/>
      <c r="W307" s="51"/>
      <c r="X307" s="55"/>
      <c r="Y307" s="51"/>
      <c r="Z307" s="55"/>
      <c r="AA307" s="51"/>
      <c r="AB307" s="55"/>
      <c r="AC307" s="51"/>
      <c r="AD307" s="55"/>
      <c r="AE307" s="51"/>
      <c r="AF307" s="55"/>
      <c r="AG307" s="51"/>
      <c r="AH307" s="55"/>
      <c r="AI307" s="51"/>
      <c r="AJ307" s="55"/>
      <c r="AK307" s="51"/>
      <c r="AL307" s="55"/>
      <c r="AM307" s="51"/>
      <c r="AN307" s="55"/>
      <c r="AO307" s="51"/>
      <c r="AP307" s="57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237" t="s">
        <v>242</v>
      </c>
      <c r="B308" s="421">
        <f t="shared" si="49"/>
        <v>0</v>
      </c>
      <c r="C308" s="324">
        <f t="shared" si="50"/>
        <v>0</v>
      </c>
      <c r="D308" s="326">
        <f t="shared" si="50"/>
        <v>0</v>
      </c>
      <c r="E308" s="51"/>
      <c r="F308" s="55"/>
      <c r="G308" s="51"/>
      <c r="H308" s="55"/>
      <c r="I308" s="51"/>
      <c r="J308" s="55"/>
      <c r="K308" s="51"/>
      <c r="L308" s="55"/>
      <c r="M308" s="51"/>
      <c r="N308" s="55"/>
      <c r="O308" s="51"/>
      <c r="P308" s="55"/>
      <c r="Q308" s="51"/>
      <c r="R308" s="55"/>
      <c r="S308" s="51"/>
      <c r="T308" s="55"/>
      <c r="U308" s="51"/>
      <c r="V308" s="55"/>
      <c r="W308" s="51"/>
      <c r="X308" s="55"/>
      <c r="Y308" s="51"/>
      <c r="Z308" s="55"/>
      <c r="AA308" s="51"/>
      <c r="AB308" s="55"/>
      <c r="AC308" s="51"/>
      <c r="AD308" s="55"/>
      <c r="AE308" s="51"/>
      <c r="AF308" s="55"/>
      <c r="AG308" s="51"/>
      <c r="AH308" s="55"/>
      <c r="AI308" s="51"/>
      <c r="AJ308" s="55"/>
      <c r="AK308" s="51"/>
      <c r="AL308" s="55"/>
      <c r="AM308" s="51"/>
      <c r="AN308" s="55"/>
      <c r="AO308" s="51"/>
      <c r="AP308" s="57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237" t="s">
        <v>243</v>
      </c>
      <c r="B309" s="421">
        <f t="shared" si="49"/>
        <v>2</v>
      </c>
      <c r="C309" s="324">
        <f t="shared" si="50"/>
        <v>0</v>
      </c>
      <c r="D309" s="326">
        <f>+F309+H309+J309+L309+N309+P309+R309+T309+V309+X309+Z309+AB309+AD309+AF309+AH309+AJ309+AL309+AN309+AP309</f>
        <v>2</v>
      </c>
      <c r="E309" s="51"/>
      <c r="F309" s="55"/>
      <c r="G309" s="51"/>
      <c r="H309" s="55"/>
      <c r="I309" s="51"/>
      <c r="J309" s="55"/>
      <c r="K309" s="51"/>
      <c r="L309" s="55"/>
      <c r="M309" s="51"/>
      <c r="N309" s="55"/>
      <c r="O309" s="51"/>
      <c r="P309" s="55"/>
      <c r="Q309" s="51"/>
      <c r="R309" s="55"/>
      <c r="S309" s="51"/>
      <c r="T309" s="55"/>
      <c r="U309" s="51"/>
      <c r="V309" s="55"/>
      <c r="W309" s="51"/>
      <c r="X309" s="55"/>
      <c r="Y309" s="51"/>
      <c r="Z309" s="55"/>
      <c r="AA309" s="51"/>
      <c r="AB309" s="55"/>
      <c r="AC309" s="51"/>
      <c r="AD309" s="55"/>
      <c r="AE309" s="51"/>
      <c r="AF309" s="55">
        <v>1</v>
      </c>
      <c r="AG309" s="51"/>
      <c r="AH309" s="55"/>
      <c r="AI309" s="51"/>
      <c r="AJ309" s="55"/>
      <c r="AK309" s="51"/>
      <c r="AL309" s="55">
        <v>1</v>
      </c>
      <c r="AM309" s="51"/>
      <c r="AN309" s="55"/>
      <c r="AO309" s="51"/>
      <c r="AP309" s="57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237" t="s">
        <v>244</v>
      </c>
      <c r="B310" s="421">
        <f t="shared" si="49"/>
        <v>0</v>
      </c>
      <c r="C310" s="324">
        <f t="shared" si="50"/>
        <v>0</v>
      </c>
      <c r="D310" s="326">
        <f t="shared" si="50"/>
        <v>0</v>
      </c>
      <c r="E310" s="51"/>
      <c r="F310" s="55"/>
      <c r="G310" s="51"/>
      <c r="H310" s="55"/>
      <c r="I310" s="51"/>
      <c r="J310" s="55"/>
      <c r="K310" s="51"/>
      <c r="L310" s="55"/>
      <c r="M310" s="51"/>
      <c r="N310" s="55"/>
      <c r="O310" s="51"/>
      <c r="P310" s="55"/>
      <c r="Q310" s="51"/>
      <c r="R310" s="55"/>
      <c r="S310" s="51"/>
      <c r="T310" s="55"/>
      <c r="U310" s="51"/>
      <c r="V310" s="55"/>
      <c r="W310" s="51"/>
      <c r="X310" s="55"/>
      <c r="Y310" s="51"/>
      <c r="Z310" s="55"/>
      <c r="AA310" s="51"/>
      <c r="AB310" s="55"/>
      <c r="AC310" s="51"/>
      <c r="AD310" s="55"/>
      <c r="AE310" s="51"/>
      <c r="AF310" s="55"/>
      <c r="AG310" s="51"/>
      <c r="AH310" s="55"/>
      <c r="AI310" s="51"/>
      <c r="AJ310" s="55"/>
      <c r="AK310" s="51"/>
      <c r="AL310" s="55"/>
      <c r="AM310" s="51"/>
      <c r="AN310" s="55"/>
      <c r="AO310" s="51"/>
      <c r="AP310" s="57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237" t="s">
        <v>245</v>
      </c>
      <c r="B311" s="421">
        <f t="shared" si="49"/>
        <v>0</v>
      </c>
      <c r="C311" s="324">
        <f t="shared" si="50"/>
        <v>0</v>
      </c>
      <c r="D311" s="326">
        <f t="shared" si="50"/>
        <v>0</v>
      </c>
      <c r="E311" s="51"/>
      <c r="F311" s="55"/>
      <c r="G311" s="51"/>
      <c r="H311" s="55"/>
      <c r="I311" s="51"/>
      <c r="J311" s="55"/>
      <c r="K311" s="51"/>
      <c r="L311" s="55"/>
      <c r="M311" s="51"/>
      <c r="N311" s="55"/>
      <c r="O311" s="51"/>
      <c r="P311" s="55"/>
      <c r="Q311" s="51"/>
      <c r="R311" s="55"/>
      <c r="S311" s="51"/>
      <c r="T311" s="55"/>
      <c r="U311" s="51"/>
      <c r="V311" s="55"/>
      <c r="W311" s="51"/>
      <c r="X311" s="55"/>
      <c r="Y311" s="51"/>
      <c r="Z311" s="55"/>
      <c r="AA311" s="51"/>
      <c r="AB311" s="55"/>
      <c r="AC311" s="51"/>
      <c r="AD311" s="55"/>
      <c r="AE311" s="51"/>
      <c r="AF311" s="55"/>
      <c r="AG311" s="51"/>
      <c r="AH311" s="55"/>
      <c r="AI311" s="51"/>
      <c r="AJ311" s="55"/>
      <c r="AK311" s="51"/>
      <c r="AL311" s="55"/>
      <c r="AM311" s="51"/>
      <c r="AN311" s="55"/>
      <c r="AO311" s="51"/>
      <c r="AP311" s="57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236" t="s">
        <v>66</v>
      </c>
      <c r="B312" s="419">
        <f t="shared" si="49"/>
        <v>1</v>
      </c>
      <c r="C312" s="320">
        <f t="shared" si="50"/>
        <v>1</v>
      </c>
      <c r="D312" s="322">
        <f t="shared" si="50"/>
        <v>0</v>
      </c>
      <c r="E312" s="37"/>
      <c r="F312" s="42"/>
      <c r="G312" s="37"/>
      <c r="H312" s="42"/>
      <c r="I312" s="37"/>
      <c r="J312" s="42"/>
      <c r="K312" s="37"/>
      <c r="L312" s="42"/>
      <c r="M312" s="37"/>
      <c r="N312" s="42"/>
      <c r="O312" s="37"/>
      <c r="P312" s="42"/>
      <c r="Q312" s="37"/>
      <c r="R312" s="42"/>
      <c r="S312" s="37"/>
      <c r="T312" s="42"/>
      <c r="U312" s="37"/>
      <c r="V312" s="42"/>
      <c r="W312" s="37"/>
      <c r="X312" s="42"/>
      <c r="Y312" s="37"/>
      <c r="Z312" s="42"/>
      <c r="AA312" s="37"/>
      <c r="AB312" s="42"/>
      <c r="AC312" s="37"/>
      <c r="AD312" s="42"/>
      <c r="AE312" s="37"/>
      <c r="AF312" s="42"/>
      <c r="AG312" s="37"/>
      <c r="AH312" s="42"/>
      <c r="AI312" s="37"/>
      <c r="AJ312" s="42"/>
      <c r="AK312" s="37">
        <v>1</v>
      </c>
      <c r="AL312" s="42"/>
      <c r="AM312" s="37"/>
      <c r="AN312" s="42"/>
      <c r="AO312" s="37"/>
      <c r="AP312" s="38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237" t="s">
        <v>67</v>
      </c>
      <c r="B313" s="421">
        <f t="shared" si="49"/>
        <v>1</v>
      </c>
      <c r="C313" s="324">
        <f t="shared" si="50"/>
        <v>0</v>
      </c>
      <c r="D313" s="326">
        <f t="shared" si="50"/>
        <v>1</v>
      </c>
      <c r="E313" s="51"/>
      <c r="F313" s="55"/>
      <c r="G313" s="51"/>
      <c r="H313" s="55"/>
      <c r="I313" s="51"/>
      <c r="J313" s="55"/>
      <c r="K313" s="51"/>
      <c r="L313" s="55"/>
      <c r="M313" s="51"/>
      <c r="N313" s="55"/>
      <c r="O313" s="51"/>
      <c r="P313" s="55"/>
      <c r="Q313" s="51"/>
      <c r="R313" s="55"/>
      <c r="S313" s="51"/>
      <c r="T313" s="55"/>
      <c r="U313" s="51"/>
      <c r="V313" s="55"/>
      <c r="W313" s="51"/>
      <c r="X313" s="55"/>
      <c r="Y313" s="51"/>
      <c r="Z313" s="55"/>
      <c r="AA313" s="51"/>
      <c r="AB313" s="55"/>
      <c r="AC313" s="51"/>
      <c r="AD313" s="55"/>
      <c r="AE313" s="51"/>
      <c r="AF313" s="55"/>
      <c r="AG313" s="51"/>
      <c r="AH313" s="55"/>
      <c r="AI313" s="51"/>
      <c r="AJ313" s="55"/>
      <c r="AK313" s="51"/>
      <c r="AL313" s="55"/>
      <c r="AM313" s="51"/>
      <c r="AN313" s="55">
        <v>1</v>
      </c>
      <c r="AO313" s="51"/>
      <c r="AP313" s="57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237" t="s">
        <v>246</v>
      </c>
      <c r="B314" s="421">
        <f t="shared" si="49"/>
        <v>8</v>
      </c>
      <c r="C314" s="324">
        <f t="shared" si="50"/>
        <v>3</v>
      </c>
      <c r="D314" s="326">
        <f t="shared" si="50"/>
        <v>5</v>
      </c>
      <c r="E314" s="51"/>
      <c r="F314" s="55"/>
      <c r="G314" s="51"/>
      <c r="H314" s="55"/>
      <c r="I314" s="51"/>
      <c r="J314" s="55"/>
      <c r="K314" s="51"/>
      <c r="L314" s="55"/>
      <c r="M314" s="51"/>
      <c r="N314" s="55"/>
      <c r="O314" s="51"/>
      <c r="P314" s="55"/>
      <c r="Q314" s="51"/>
      <c r="R314" s="55"/>
      <c r="S314" s="51"/>
      <c r="T314" s="55"/>
      <c r="U314" s="51"/>
      <c r="V314" s="55"/>
      <c r="W314" s="51"/>
      <c r="X314" s="55"/>
      <c r="Y314" s="51"/>
      <c r="Z314" s="55"/>
      <c r="AA314" s="51"/>
      <c r="AB314" s="55"/>
      <c r="AC314" s="51"/>
      <c r="AD314" s="55"/>
      <c r="AE314" s="51">
        <v>1</v>
      </c>
      <c r="AF314" s="55"/>
      <c r="AG314" s="51"/>
      <c r="AH314" s="55"/>
      <c r="AI314" s="51"/>
      <c r="AJ314" s="55">
        <v>1</v>
      </c>
      <c r="AK314" s="51"/>
      <c r="AL314" s="55"/>
      <c r="AM314" s="51"/>
      <c r="AN314" s="55">
        <v>2</v>
      </c>
      <c r="AO314" s="51">
        <v>2</v>
      </c>
      <c r="AP314" s="57">
        <v>2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237" t="s">
        <v>73</v>
      </c>
      <c r="B315" s="421">
        <f t="shared" si="49"/>
        <v>0</v>
      </c>
      <c r="C315" s="324">
        <f t="shared" si="50"/>
        <v>0</v>
      </c>
      <c r="D315" s="326">
        <f t="shared" si="50"/>
        <v>0</v>
      </c>
      <c r="E315" s="51"/>
      <c r="F315" s="55"/>
      <c r="G315" s="51"/>
      <c r="H315" s="55"/>
      <c r="I315" s="51"/>
      <c r="J315" s="55"/>
      <c r="K315" s="51"/>
      <c r="L315" s="55"/>
      <c r="M315" s="51"/>
      <c r="N315" s="55"/>
      <c r="O315" s="51"/>
      <c r="P315" s="55"/>
      <c r="Q315" s="51"/>
      <c r="R315" s="55"/>
      <c r="S315" s="51"/>
      <c r="T315" s="55"/>
      <c r="U315" s="51"/>
      <c r="V315" s="55"/>
      <c r="W315" s="51"/>
      <c r="X315" s="55"/>
      <c r="Y315" s="51"/>
      <c r="Z315" s="55"/>
      <c r="AA315" s="51"/>
      <c r="AB315" s="55"/>
      <c r="AC315" s="51"/>
      <c r="AD315" s="55"/>
      <c r="AE315" s="51"/>
      <c r="AF315" s="55"/>
      <c r="AG315" s="51"/>
      <c r="AH315" s="55"/>
      <c r="AI315" s="51"/>
      <c r="AJ315" s="55"/>
      <c r="AK315" s="51"/>
      <c r="AL315" s="55"/>
      <c r="AM315" s="51"/>
      <c r="AN315" s="55"/>
      <c r="AO315" s="51"/>
      <c r="AP315" s="57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237" t="s">
        <v>59</v>
      </c>
      <c r="B316" s="421">
        <f t="shared" si="49"/>
        <v>0</v>
      </c>
      <c r="C316" s="324">
        <f t="shared" si="50"/>
        <v>0</v>
      </c>
      <c r="D316" s="326">
        <f t="shared" si="50"/>
        <v>0</v>
      </c>
      <c r="E316" s="51"/>
      <c r="F316" s="55"/>
      <c r="G316" s="51"/>
      <c r="H316" s="55"/>
      <c r="I316" s="51"/>
      <c r="J316" s="55"/>
      <c r="K316" s="51"/>
      <c r="L316" s="55"/>
      <c r="M316" s="51"/>
      <c r="N316" s="55"/>
      <c r="O316" s="51"/>
      <c r="P316" s="55"/>
      <c r="Q316" s="51"/>
      <c r="R316" s="55"/>
      <c r="S316" s="51"/>
      <c r="T316" s="55"/>
      <c r="U316" s="51"/>
      <c r="V316" s="55"/>
      <c r="W316" s="51"/>
      <c r="X316" s="55"/>
      <c r="Y316" s="51"/>
      <c r="Z316" s="55"/>
      <c r="AA316" s="51"/>
      <c r="AB316" s="55"/>
      <c r="AC316" s="51"/>
      <c r="AD316" s="55"/>
      <c r="AE316" s="51"/>
      <c r="AF316" s="55"/>
      <c r="AG316" s="51"/>
      <c r="AH316" s="55"/>
      <c r="AI316" s="51"/>
      <c r="AJ316" s="55"/>
      <c r="AK316" s="51"/>
      <c r="AL316" s="55"/>
      <c r="AM316" s="51"/>
      <c r="AN316" s="55"/>
      <c r="AO316" s="51"/>
      <c r="AP316" s="57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237" t="s">
        <v>247</v>
      </c>
      <c r="B317" s="421">
        <f t="shared" si="49"/>
        <v>0</v>
      </c>
      <c r="C317" s="324">
        <f t="shared" si="50"/>
        <v>0</v>
      </c>
      <c r="D317" s="326">
        <f t="shared" si="50"/>
        <v>0</v>
      </c>
      <c r="E317" s="51"/>
      <c r="F317" s="55"/>
      <c r="G317" s="51"/>
      <c r="H317" s="55"/>
      <c r="I317" s="51"/>
      <c r="J317" s="55"/>
      <c r="K317" s="51"/>
      <c r="L317" s="55"/>
      <c r="M317" s="51"/>
      <c r="N317" s="55"/>
      <c r="O317" s="51"/>
      <c r="P317" s="55"/>
      <c r="Q317" s="51"/>
      <c r="R317" s="55"/>
      <c r="S317" s="51"/>
      <c r="T317" s="55"/>
      <c r="U317" s="51"/>
      <c r="V317" s="55"/>
      <c r="W317" s="51"/>
      <c r="X317" s="55"/>
      <c r="Y317" s="51"/>
      <c r="Z317" s="55"/>
      <c r="AA317" s="51"/>
      <c r="AB317" s="55"/>
      <c r="AC317" s="51"/>
      <c r="AD317" s="55"/>
      <c r="AE317" s="51"/>
      <c r="AF317" s="55"/>
      <c r="AG317" s="51"/>
      <c r="AH317" s="55"/>
      <c r="AI317" s="51"/>
      <c r="AJ317" s="55"/>
      <c r="AK317" s="51"/>
      <c r="AL317" s="55"/>
      <c r="AM317" s="51"/>
      <c r="AN317" s="55"/>
      <c r="AO317" s="51"/>
      <c r="AP317" s="57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237" t="s">
        <v>248</v>
      </c>
      <c r="B318" s="421">
        <f t="shared" si="49"/>
        <v>0</v>
      </c>
      <c r="C318" s="324">
        <f t="shared" si="50"/>
        <v>0</v>
      </c>
      <c r="D318" s="326">
        <f t="shared" si="50"/>
        <v>0</v>
      </c>
      <c r="E318" s="51"/>
      <c r="F318" s="55"/>
      <c r="G318" s="51"/>
      <c r="H318" s="55"/>
      <c r="I318" s="51"/>
      <c r="J318" s="55"/>
      <c r="K318" s="51"/>
      <c r="L318" s="55"/>
      <c r="M318" s="51"/>
      <c r="N318" s="55"/>
      <c r="O318" s="51"/>
      <c r="P318" s="55"/>
      <c r="Q318" s="51"/>
      <c r="R318" s="55"/>
      <c r="S318" s="51"/>
      <c r="T318" s="55"/>
      <c r="U318" s="51"/>
      <c r="V318" s="55"/>
      <c r="W318" s="51"/>
      <c r="X318" s="55"/>
      <c r="Y318" s="51"/>
      <c r="Z318" s="55"/>
      <c r="AA318" s="51"/>
      <c r="AB318" s="55"/>
      <c r="AC318" s="51"/>
      <c r="AD318" s="55"/>
      <c r="AE318" s="51"/>
      <c r="AF318" s="55"/>
      <c r="AG318" s="51"/>
      <c r="AH318" s="55"/>
      <c r="AI318" s="51"/>
      <c r="AJ318" s="55"/>
      <c r="AK318" s="51"/>
      <c r="AL318" s="55"/>
      <c r="AM318" s="51"/>
      <c r="AN318" s="55"/>
      <c r="AO318" s="51"/>
      <c r="AP318" s="57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408" t="s">
        <v>249</v>
      </c>
      <c r="B319" s="422">
        <f t="shared" si="49"/>
        <v>6</v>
      </c>
      <c r="C319" s="423">
        <f t="shared" si="50"/>
        <v>0</v>
      </c>
      <c r="D319" s="350">
        <f t="shared" si="50"/>
        <v>6</v>
      </c>
      <c r="E319" s="190"/>
      <c r="F319" s="424"/>
      <c r="G319" s="190"/>
      <c r="H319" s="424"/>
      <c r="I319" s="190"/>
      <c r="J319" s="424"/>
      <c r="K319" s="190"/>
      <c r="L319" s="424"/>
      <c r="M319" s="190"/>
      <c r="N319" s="424"/>
      <c r="O319" s="190"/>
      <c r="P319" s="424"/>
      <c r="Q319" s="190"/>
      <c r="R319" s="424"/>
      <c r="S319" s="190"/>
      <c r="T319" s="424"/>
      <c r="U319" s="190"/>
      <c r="V319" s="424"/>
      <c r="W319" s="190"/>
      <c r="X319" s="424"/>
      <c r="Y319" s="190"/>
      <c r="Z319" s="424"/>
      <c r="AA319" s="190"/>
      <c r="AB319" s="424"/>
      <c r="AC319" s="190"/>
      <c r="AD319" s="424"/>
      <c r="AE319" s="190"/>
      <c r="AF319" s="424"/>
      <c r="AG319" s="190"/>
      <c r="AH319" s="424"/>
      <c r="AI319" s="190"/>
      <c r="AJ319" s="424"/>
      <c r="AK319" s="190"/>
      <c r="AL319" s="424">
        <v>1</v>
      </c>
      <c r="AM319" s="190"/>
      <c r="AN319" s="424">
        <v>1</v>
      </c>
      <c r="AO319" s="190"/>
      <c r="AP319" s="90">
        <v>4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6" spans="1:2" s="385" customFormat="1" hidden="1" x14ac:dyDescent="0.2">
      <c r="A326" s="385">
        <f>SUM(B13:B26,D31:D56,B66,B73,B80,B112:F112,B120:F120,B128:F128,C132:C133,D137:D138,B142:B144,C148:J164,B170,B171,B172:B194,B195:AS195,B196:B200,B211,B219,B226,B229:B231,B274,B276:B289,B297,B299:B319)</f>
        <v>2941</v>
      </c>
      <c r="B326" s="385">
        <f>SUM(CG6:CT239)</f>
        <v>0</v>
      </c>
    </row>
  </sheetData>
  <mergeCells count="234">
    <mergeCell ref="A202:A204"/>
    <mergeCell ref="B202:D203"/>
    <mergeCell ref="E202:AP202"/>
    <mergeCell ref="AM271:AN271"/>
    <mergeCell ref="AO271:AP271"/>
    <mergeCell ref="E271:F271"/>
    <mergeCell ref="A275:AP275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U271:V271"/>
    <mergeCell ref="W271:X271"/>
    <mergeCell ref="Y271:Z271"/>
    <mergeCell ref="A271:A272"/>
    <mergeCell ref="B271:D271"/>
    <mergeCell ref="G271:H271"/>
    <mergeCell ref="I271:J271"/>
    <mergeCell ref="K271:L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S203:T203"/>
    <mergeCell ref="U203:V203"/>
    <mergeCell ref="W203:X203"/>
    <mergeCell ref="M271:N271"/>
    <mergeCell ref="Y203:Z203"/>
    <mergeCell ref="AA203:AB203"/>
    <mergeCell ref="M203:N203"/>
    <mergeCell ref="O203:P203"/>
    <mergeCell ref="Q203:R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E167:AP167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Y168:Z168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H140:J140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  <mergeCell ref="A298:AP298"/>
    <mergeCell ref="AV58:AV60"/>
    <mergeCell ref="A295:A296"/>
    <mergeCell ref="B295:D295"/>
    <mergeCell ref="E295:F295"/>
    <mergeCell ref="G295:H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A295:AB295"/>
    <mergeCell ref="AC295:AD295"/>
    <mergeCell ref="AE295:AF295"/>
    <mergeCell ref="AG295:AH295"/>
    <mergeCell ref="AI295:AJ295"/>
    <mergeCell ref="AK295:AL295"/>
    <mergeCell ref="AM295:AN295"/>
    <mergeCell ref="AO295:AP295"/>
    <mergeCell ref="E58:AP58"/>
  </mergeCells>
  <dataValidations count="2">
    <dataValidation operator="greaterThanOrEqual" allowBlank="1" showInputMessage="1" showErrorMessage="1" error="Valor no Permitido" sqref="A270 A290:D293 A294" xr:uid="{00000000-0002-0000-0500-000000000000}"/>
    <dataValidation type="whole" operator="greaterThanOrEqual" allowBlank="1" showInputMessage="1" showErrorMessage="1" error="Valor no Permitido" sqref="B294:D319 A10:A269 A271:A289 E10:AV319 B10:D289 A295:A319" xr:uid="{00000000-0002-0000-0500-000001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32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73" width="11.42578125" style="2" customWidth="1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98" s="2" customFormat="1" ht="16.149999999999999" customHeight="1" x14ac:dyDescent="0.2">
      <c r="A1" s="1" t="s">
        <v>0</v>
      </c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s="2" customFormat="1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</row>
    <row r="3" spans="1:98" s="2" customFormat="1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8" s="2" customFormat="1" ht="16.149999999999999" customHeight="1" x14ac:dyDescent="0.2">
      <c r="A4" s="1" t="str">
        <f>CONCATENATE("MES: ",[7]NOMBRE!B6," - ","( ",[7]NOMBRE!C6,[7]NOMBRE!D6," )")</f>
        <v>MES: JUNIO - ( 06 )</v>
      </c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8" s="2" customFormat="1" ht="16.149999999999999" customHeight="1" x14ac:dyDescent="0.2">
      <c r="A5" s="1" t="str">
        <f>CONCATENATE("AÑO: ",[7]NOMBRE!B7)</f>
        <v>AÑO: 2019</v>
      </c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8" s="2" customFormat="1" ht="15" customHeight="1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BY6" s="3"/>
      <c r="BZ6" s="3"/>
      <c r="CA6" s="4"/>
      <c r="CB6" s="4"/>
      <c r="CC6" s="4"/>
      <c r="CD6" s="4"/>
      <c r="CE6" s="4"/>
      <c r="CF6" s="4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</row>
    <row r="7" spans="1:98" s="2" customForma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BY7" s="3"/>
      <c r="BZ7" s="3"/>
      <c r="CA7" s="4"/>
      <c r="CB7" s="4"/>
      <c r="CC7" s="4"/>
      <c r="CD7" s="4"/>
      <c r="CE7" s="4"/>
      <c r="CF7" s="4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</row>
    <row r="8" spans="1:98" s="2" customFormat="1" ht="31.9" customHeight="1" x14ac:dyDescent="0.2">
      <c r="A8" s="9" t="s">
        <v>2</v>
      </c>
      <c r="B8" s="8"/>
      <c r="C8" s="8"/>
      <c r="D8" s="8"/>
      <c r="E8" s="8"/>
      <c r="BY8" s="3"/>
      <c r="BZ8" s="3"/>
      <c r="CA8" s="4"/>
      <c r="CB8" s="4"/>
      <c r="CC8" s="4"/>
      <c r="CD8" s="4"/>
      <c r="CE8" s="4"/>
      <c r="CF8" s="4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</row>
    <row r="9" spans="1:98" s="2" customFormat="1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BY9" s="3"/>
      <c r="BZ9" s="3"/>
      <c r="CA9" s="4"/>
      <c r="CB9" s="4"/>
      <c r="CC9" s="4"/>
      <c r="CD9" s="4"/>
      <c r="CE9" s="4"/>
      <c r="CF9" s="4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</row>
    <row r="10" spans="1:98" s="2" customFormat="1" ht="14.25" customHeight="1" x14ac:dyDescent="0.2">
      <c r="A10" s="1080" t="s">
        <v>4</v>
      </c>
      <c r="B10" s="1069" t="s">
        <v>5</v>
      </c>
      <c r="C10" s="1040"/>
      <c r="D10" s="1081"/>
      <c r="E10" s="1071" t="s">
        <v>6</v>
      </c>
      <c r="F10" s="1077"/>
      <c r="G10" s="1077"/>
      <c r="H10" s="1077"/>
      <c r="I10" s="1077"/>
      <c r="J10" s="1077"/>
      <c r="K10" s="1077"/>
      <c r="L10" s="1077"/>
      <c r="M10" s="1077"/>
      <c r="N10" s="1077"/>
      <c r="O10" s="1077"/>
      <c r="P10" s="1077"/>
      <c r="Q10" s="1077"/>
      <c r="R10" s="1077"/>
      <c r="S10" s="1077"/>
      <c r="T10" s="1077"/>
      <c r="U10" s="1077"/>
      <c r="V10" s="1077"/>
      <c r="W10" s="1077"/>
      <c r="X10" s="1077"/>
      <c r="Y10" s="1077"/>
      <c r="Z10" s="1077"/>
      <c r="AA10" s="1077"/>
      <c r="AB10" s="1077"/>
      <c r="AC10" s="1077"/>
      <c r="AD10" s="1077"/>
      <c r="AE10" s="1077"/>
      <c r="AF10" s="1077"/>
      <c r="AG10" s="1077"/>
      <c r="AH10" s="1077"/>
      <c r="AI10" s="1077"/>
      <c r="AJ10" s="1077"/>
      <c r="AK10" s="1077"/>
      <c r="AL10" s="1077"/>
      <c r="AM10" s="1077"/>
      <c r="AN10" s="1077"/>
      <c r="AO10" s="1077"/>
      <c r="AP10" s="1072"/>
      <c r="AQ10" s="1077" t="s">
        <v>7</v>
      </c>
      <c r="AR10" s="1077"/>
      <c r="AS10" s="1077"/>
      <c r="AT10" s="1080" t="s">
        <v>8</v>
      </c>
      <c r="AU10" s="1058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Y10" s="3"/>
      <c r="BZ10" s="3"/>
      <c r="CA10" s="4"/>
      <c r="CB10" s="4"/>
      <c r="CC10" s="4"/>
      <c r="CD10" s="4"/>
      <c r="CE10" s="4"/>
      <c r="CF10" s="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</row>
    <row r="11" spans="1:98" s="2" customFormat="1" ht="14.25" customHeight="1" x14ac:dyDescent="0.2">
      <c r="A11" s="847"/>
      <c r="B11" s="852"/>
      <c r="C11" s="853"/>
      <c r="D11" s="854"/>
      <c r="E11" s="1067" t="s">
        <v>10</v>
      </c>
      <c r="F11" s="1073"/>
      <c r="G11" s="1067" t="s">
        <v>11</v>
      </c>
      <c r="H11" s="1073"/>
      <c r="I11" s="1067" t="s">
        <v>12</v>
      </c>
      <c r="J11" s="1073"/>
      <c r="K11" s="1067" t="s">
        <v>13</v>
      </c>
      <c r="L11" s="1073"/>
      <c r="M11" s="1067" t="s">
        <v>14</v>
      </c>
      <c r="N11" s="1073"/>
      <c r="O11" s="1067" t="s">
        <v>15</v>
      </c>
      <c r="P11" s="1073"/>
      <c r="Q11" s="1067" t="s">
        <v>16</v>
      </c>
      <c r="R11" s="1073"/>
      <c r="S11" s="1067" t="s">
        <v>17</v>
      </c>
      <c r="T11" s="1073"/>
      <c r="U11" s="1067" t="s">
        <v>18</v>
      </c>
      <c r="V11" s="1073"/>
      <c r="W11" s="1067" t="s">
        <v>19</v>
      </c>
      <c r="X11" s="1073"/>
      <c r="Y11" s="1067" t="s">
        <v>20</v>
      </c>
      <c r="Z11" s="1073"/>
      <c r="AA11" s="1067" t="s">
        <v>21</v>
      </c>
      <c r="AB11" s="1073"/>
      <c r="AC11" s="1067" t="s">
        <v>22</v>
      </c>
      <c r="AD11" s="1073"/>
      <c r="AE11" s="1067" t="s">
        <v>23</v>
      </c>
      <c r="AF11" s="1073"/>
      <c r="AG11" s="1067" t="s">
        <v>24</v>
      </c>
      <c r="AH11" s="1073"/>
      <c r="AI11" s="1067" t="s">
        <v>25</v>
      </c>
      <c r="AJ11" s="1073"/>
      <c r="AK11" s="1067" t="s">
        <v>26</v>
      </c>
      <c r="AL11" s="1073"/>
      <c r="AM11" s="1067" t="s">
        <v>27</v>
      </c>
      <c r="AN11" s="1073"/>
      <c r="AO11" s="1071" t="s">
        <v>28</v>
      </c>
      <c r="AP11" s="1072"/>
      <c r="AQ11" s="1012" t="s">
        <v>29</v>
      </c>
      <c r="AR11" s="1027" t="s">
        <v>30</v>
      </c>
      <c r="AS11" s="1045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Y11" s="3"/>
      <c r="BZ11" s="3"/>
      <c r="CA11" s="4"/>
      <c r="CB11" s="4"/>
      <c r="CC11" s="4"/>
      <c r="CD11" s="4"/>
      <c r="CE11" s="4"/>
      <c r="CF11" s="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</row>
    <row r="12" spans="1:98" s="2" customFormat="1" ht="21" customHeight="1" x14ac:dyDescent="0.2">
      <c r="A12" s="848"/>
      <c r="B12" s="15" t="s">
        <v>32</v>
      </c>
      <c r="C12" s="16" t="s">
        <v>33</v>
      </c>
      <c r="D12" s="619" t="s">
        <v>34</v>
      </c>
      <c r="E12" s="15" t="s">
        <v>33</v>
      </c>
      <c r="F12" s="619" t="s">
        <v>34</v>
      </c>
      <c r="G12" s="15" t="s">
        <v>33</v>
      </c>
      <c r="H12" s="619" t="s">
        <v>34</v>
      </c>
      <c r="I12" s="15" t="s">
        <v>33</v>
      </c>
      <c r="J12" s="619" t="s">
        <v>34</v>
      </c>
      <c r="K12" s="15" t="s">
        <v>33</v>
      </c>
      <c r="L12" s="619" t="s">
        <v>34</v>
      </c>
      <c r="M12" s="15" t="s">
        <v>33</v>
      </c>
      <c r="N12" s="619" t="s">
        <v>34</v>
      </c>
      <c r="O12" s="15" t="s">
        <v>33</v>
      </c>
      <c r="P12" s="619" t="s">
        <v>34</v>
      </c>
      <c r="Q12" s="15" t="s">
        <v>33</v>
      </c>
      <c r="R12" s="619" t="s">
        <v>34</v>
      </c>
      <c r="S12" s="15" t="s">
        <v>33</v>
      </c>
      <c r="T12" s="619" t="s">
        <v>34</v>
      </c>
      <c r="U12" s="15" t="s">
        <v>33</v>
      </c>
      <c r="V12" s="619" t="s">
        <v>34</v>
      </c>
      <c r="W12" s="15" t="s">
        <v>33</v>
      </c>
      <c r="X12" s="619" t="s">
        <v>34</v>
      </c>
      <c r="Y12" s="15" t="s">
        <v>33</v>
      </c>
      <c r="Z12" s="619" t="s">
        <v>34</v>
      </c>
      <c r="AA12" s="15" t="s">
        <v>33</v>
      </c>
      <c r="AB12" s="619" t="s">
        <v>34</v>
      </c>
      <c r="AC12" s="15" t="s">
        <v>33</v>
      </c>
      <c r="AD12" s="619" t="s">
        <v>34</v>
      </c>
      <c r="AE12" s="15" t="s">
        <v>33</v>
      </c>
      <c r="AF12" s="619" t="s">
        <v>34</v>
      </c>
      <c r="AG12" s="15" t="s">
        <v>33</v>
      </c>
      <c r="AH12" s="619" t="s">
        <v>34</v>
      </c>
      <c r="AI12" s="15" t="s">
        <v>33</v>
      </c>
      <c r="AJ12" s="619" t="s">
        <v>34</v>
      </c>
      <c r="AK12" s="15" t="s">
        <v>33</v>
      </c>
      <c r="AL12" s="619" t="s">
        <v>34</v>
      </c>
      <c r="AM12" s="15" t="s">
        <v>33</v>
      </c>
      <c r="AN12" s="619" t="s">
        <v>34</v>
      </c>
      <c r="AO12" s="15" t="s">
        <v>33</v>
      </c>
      <c r="AP12" s="631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Y12" s="3"/>
      <c r="BZ12" s="3"/>
      <c r="CA12" s="4"/>
      <c r="CB12" s="4"/>
      <c r="CC12" s="4"/>
      <c r="CD12" s="4"/>
      <c r="CE12" s="4"/>
      <c r="CF12" s="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</row>
    <row r="13" spans="1:98" s="2" customFormat="1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603">
        <f t="shared" si="1"/>
        <v>0</v>
      </c>
      <c r="E13" s="23"/>
      <c r="F13" s="598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632"/>
      <c r="AP13" s="27"/>
      <c r="AQ13" s="633"/>
      <c r="AR13" s="29"/>
      <c r="AS13" s="598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BY13" s="3"/>
      <c r="BZ13" s="3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</row>
    <row r="14" spans="1:98" s="2" customFormat="1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BY14" s="3"/>
      <c r="BZ14" s="3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</row>
    <row r="15" spans="1:98" s="2" customFormat="1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BY15" s="3"/>
      <c r="BZ15" s="3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</row>
    <row r="16" spans="1:98" s="2" customFormat="1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BY16" s="3"/>
      <c r="BZ16" s="3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</row>
    <row r="17" spans="1:99" s="2" customFormat="1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BY17" s="3"/>
      <c r="BZ17" s="3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4"/>
    </row>
    <row r="18" spans="1:99" s="2" customFormat="1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BY18" s="3"/>
      <c r="BZ18" s="3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4"/>
    </row>
    <row r="19" spans="1:99" s="2" customFormat="1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BY19" s="3"/>
      <c r="BZ19" s="3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4"/>
    </row>
    <row r="20" spans="1:99" s="2" customFormat="1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BY20" s="3"/>
      <c r="BZ20" s="3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4"/>
    </row>
    <row r="21" spans="1:99" s="2" customFormat="1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603">
        <f>SUM(D22+D23+D24+D25)</f>
        <v>0</v>
      </c>
      <c r="E21" s="20">
        <f>SUM(E22:E25)</f>
        <v>0</v>
      </c>
      <c r="F21" s="603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634">
        <f t="shared" si="5"/>
        <v>0</v>
      </c>
      <c r="AP21" s="95">
        <f t="shared" si="5"/>
        <v>0</v>
      </c>
      <c r="AQ21" s="635">
        <f t="shared" si="5"/>
        <v>0</v>
      </c>
      <c r="AR21" s="21">
        <f t="shared" si="5"/>
        <v>0</v>
      </c>
      <c r="AS21" s="603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Y21" s="3"/>
      <c r="BZ21" s="3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4"/>
    </row>
    <row r="22" spans="1:99" s="2" customFormat="1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636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637"/>
      <c r="AU22" s="637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BY22" s="3"/>
      <c r="BZ22" s="3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4"/>
    </row>
    <row r="23" spans="1:99" s="2" customFormat="1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BY23" s="3"/>
      <c r="BZ23" s="3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4"/>
    </row>
    <row r="24" spans="1:99" s="2" customFormat="1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BY24" s="3"/>
      <c r="BZ24" s="3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4"/>
    </row>
    <row r="25" spans="1:99" s="2" customFormat="1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BY25" s="3"/>
      <c r="BZ25" s="3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4"/>
    </row>
    <row r="26" spans="1:99" s="2" customFormat="1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BY26" s="3"/>
      <c r="BZ26" s="3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4"/>
    </row>
    <row r="27" spans="1:99" s="2" customFormat="1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BY27" s="3"/>
      <c r="BZ27" s="3"/>
      <c r="CA27" s="4"/>
      <c r="CB27" s="4"/>
      <c r="CC27" s="4"/>
      <c r="CD27" s="4"/>
      <c r="CE27" s="4"/>
      <c r="CF27" s="4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4"/>
    </row>
    <row r="28" spans="1:99" s="2" customFormat="1" x14ac:dyDescent="0.2">
      <c r="A28" s="1082" t="s">
        <v>50</v>
      </c>
      <c r="B28" s="1040" t="s">
        <v>51</v>
      </c>
      <c r="C28" s="1081"/>
      <c r="D28" s="1081" t="s">
        <v>5</v>
      </c>
      <c r="E28" s="1083" t="s">
        <v>6</v>
      </c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4"/>
      <c r="AA28" s="1084"/>
      <c r="AB28" s="1084"/>
      <c r="AC28" s="1084"/>
      <c r="AD28" s="1084"/>
      <c r="AE28" s="1084"/>
      <c r="AF28" s="1084"/>
      <c r="AG28" s="1084"/>
      <c r="AH28" s="1084"/>
      <c r="AI28" s="1084"/>
      <c r="AJ28" s="1084"/>
      <c r="AK28" s="1084"/>
      <c r="AL28" s="1084"/>
      <c r="AM28" s="1084"/>
      <c r="AN28" s="1084"/>
      <c r="AO28" s="1084"/>
      <c r="AP28" s="1085"/>
      <c r="AQ28" s="877" t="s">
        <v>7</v>
      </c>
      <c r="AR28" s="1077"/>
      <c r="AS28" s="1076"/>
      <c r="AT28" s="1081" t="s">
        <v>8</v>
      </c>
      <c r="AU28" s="1088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BY28" s="3"/>
      <c r="BZ28" s="3"/>
      <c r="CA28" s="4"/>
      <c r="CB28" s="4"/>
      <c r="CC28" s="4"/>
      <c r="CD28" s="4"/>
      <c r="CE28" s="4"/>
      <c r="CF28" s="4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4"/>
    </row>
    <row r="29" spans="1:99" s="2" customFormat="1" ht="15" customHeight="1" x14ac:dyDescent="0.2">
      <c r="A29" s="870"/>
      <c r="B29" s="853"/>
      <c r="C29" s="854"/>
      <c r="D29" s="854"/>
      <c r="E29" s="1086" t="s">
        <v>10</v>
      </c>
      <c r="F29" s="1087"/>
      <c r="G29" s="1086" t="s">
        <v>11</v>
      </c>
      <c r="H29" s="1087"/>
      <c r="I29" s="1086" t="s">
        <v>12</v>
      </c>
      <c r="J29" s="1087"/>
      <c r="K29" s="1086" t="s">
        <v>13</v>
      </c>
      <c r="L29" s="1087"/>
      <c r="M29" s="1089" t="s">
        <v>14</v>
      </c>
      <c r="N29" s="1087"/>
      <c r="O29" s="1086" t="s">
        <v>15</v>
      </c>
      <c r="P29" s="1087"/>
      <c r="Q29" s="1086" t="s">
        <v>16</v>
      </c>
      <c r="R29" s="1087"/>
      <c r="S29" s="1086" t="s">
        <v>17</v>
      </c>
      <c r="T29" s="1087"/>
      <c r="U29" s="1086" t="s">
        <v>18</v>
      </c>
      <c r="V29" s="1087"/>
      <c r="W29" s="1086" t="s">
        <v>19</v>
      </c>
      <c r="X29" s="1087"/>
      <c r="Y29" s="1086" t="s">
        <v>20</v>
      </c>
      <c r="Z29" s="1087"/>
      <c r="AA29" s="1086" t="s">
        <v>21</v>
      </c>
      <c r="AB29" s="1087"/>
      <c r="AC29" s="1086" t="s">
        <v>22</v>
      </c>
      <c r="AD29" s="1087"/>
      <c r="AE29" s="1086" t="s">
        <v>23</v>
      </c>
      <c r="AF29" s="1087"/>
      <c r="AG29" s="1086" t="s">
        <v>24</v>
      </c>
      <c r="AH29" s="1087"/>
      <c r="AI29" s="1086" t="s">
        <v>25</v>
      </c>
      <c r="AJ29" s="1087"/>
      <c r="AK29" s="1086" t="s">
        <v>26</v>
      </c>
      <c r="AL29" s="1087"/>
      <c r="AM29" s="1086" t="s">
        <v>27</v>
      </c>
      <c r="AN29" s="1087"/>
      <c r="AO29" s="1083" t="s">
        <v>28</v>
      </c>
      <c r="AP29" s="1085"/>
      <c r="AQ29" s="1034" t="s">
        <v>29</v>
      </c>
      <c r="AR29" s="1027" t="s">
        <v>30</v>
      </c>
      <c r="AS29" s="1035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BY29" s="3"/>
      <c r="BZ29" s="3"/>
      <c r="CA29" s="4"/>
      <c r="CB29" s="4"/>
      <c r="CC29" s="4"/>
      <c r="CD29" s="4"/>
      <c r="CE29" s="4"/>
      <c r="CF29" s="4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4"/>
    </row>
    <row r="30" spans="1:99" s="2" customFormat="1" ht="29.25" customHeight="1" x14ac:dyDescent="0.2">
      <c r="A30" s="967"/>
      <c r="B30" s="934"/>
      <c r="C30" s="935"/>
      <c r="D30" s="935"/>
      <c r="E30" s="116" t="s">
        <v>33</v>
      </c>
      <c r="F30" s="605" t="s">
        <v>34</v>
      </c>
      <c r="G30" s="116" t="s">
        <v>33</v>
      </c>
      <c r="H30" s="605" t="s">
        <v>34</v>
      </c>
      <c r="I30" s="116" t="s">
        <v>33</v>
      </c>
      <c r="J30" s="605" t="s">
        <v>34</v>
      </c>
      <c r="K30" s="116" t="s">
        <v>33</v>
      </c>
      <c r="L30" s="605" t="s">
        <v>34</v>
      </c>
      <c r="M30" s="639" t="s">
        <v>33</v>
      </c>
      <c r="N30" s="605" t="s">
        <v>34</v>
      </c>
      <c r="O30" s="116" t="s">
        <v>33</v>
      </c>
      <c r="P30" s="605" t="s">
        <v>34</v>
      </c>
      <c r="Q30" s="116" t="s">
        <v>33</v>
      </c>
      <c r="R30" s="605" t="s">
        <v>34</v>
      </c>
      <c r="S30" s="116" t="s">
        <v>33</v>
      </c>
      <c r="T30" s="605" t="s">
        <v>34</v>
      </c>
      <c r="U30" s="116" t="s">
        <v>33</v>
      </c>
      <c r="V30" s="605" t="s">
        <v>34</v>
      </c>
      <c r="W30" s="116" t="s">
        <v>33</v>
      </c>
      <c r="X30" s="605" t="s">
        <v>34</v>
      </c>
      <c r="Y30" s="116" t="s">
        <v>33</v>
      </c>
      <c r="Z30" s="605" t="s">
        <v>34</v>
      </c>
      <c r="AA30" s="116" t="s">
        <v>33</v>
      </c>
      <c r="AB30" s="605" t="s">
        <v>34</v>
      </c>
      <c r="AC30" s="116" t="s">
        <v>33</v>
      </c>
      <c r="AD30" s="605" t="s">
        <v>34</v>
      </c>
      <c r="AE30" s="116" t="s">
        <v>33</v>
      </c>
      <c r="AF30" s="605" t="s">
        <v>34</v>
      </c>
      <c r="AG30" s="116" t="s">
        <v>33</v>
      </c>
      <c r="AH30" s="605" t="s">
        <v>34</v>
      </c>
      <c r="AI30" s="116" t="s">
        <v>33</v>
      </c>
      <c r="AJ30" s="605" t="s">
        <v>34</v>
      </c>
      <c r="AK30" s="116" t="s">
        <v>33</v>
      </c>
      <c r="AL30" s="605" t="s">
        <v>34</v>
      </c>
      <c r="AM30" s="116" t="s">
        <v>33</v>
      </c>
      <c r="AN30" s="605" t="s">
        <v>34</v>
      </c>
      <c r="AO30" s="116" t="s">
        <v>33</v>
      </c>
      <c r="AP30" s="640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BY30" s="3"/>
      <c r="BZ30" s="3"/>
      <c r="CA30" s="4"/>
      <c r="CB30" s="4"/>
      <c r="CC30" s="4"/>
      <c r="CD30" s="4"/>
      <c r="CE30" s="4"/>
      <c r="CF30" s="4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4"/>
    </row>
    <row r="31" spans="1:99" s="2" customFormat="1" ht="18" customHeight="1" x14ac:dyDescent="0.2">
      <c r="A31" s="1090" t="s">
        <v>52</v>
      </c>
      <c r="B31" s="1091"/>
      <c r="C31" s="1092"/>
      <c r="D31" s="641">
        <f>SUM(E31:AP31)</f>
        <v>0</v>
      </c>
      <c r="E31" s="121"/>
      <c r="F31" s="122"/>
      <c r="G31" s="121"/>
      <c r="H31" s="642"/>
      <c r="I31" s="121"/>
      <c r="J31" s="642"/>
      <c r="K31" s="121"/>
      <c r="L31" s="122"/>
      <c r="M31" s="643"/>
      <c r="N31" s="642"/>
      <c r="O31" s="643"/>
      <c r="P31" s="642"/>
      <c r="Q31" s="643"/>
      <c r="R31" s="642"/>
      <c r="S31" s="643"/>
      <c r="T31" s="642"/>
      <c r="U31" s="643"/>
      <c r="V31" s="642"/>
      <c r="W31" s="643"/>
      <c r="X31" s="642"/>
      <c r="Y31" s="643"/>
      <c r="Z31" s="642"/>
      <c r="AA31" s="643"/>
      <c r="AB31" s="642"/>
      <c r="AC31" s="643"/>
      <c r="AD31" s="642"/>
      <c r="AE31" s="643"/>
      <c r="AF31" s="642"/>
      <c r="AG31" s="643"/>
      <c r="AH31" s="642"/>
      <c r="AI31" s="643"/>
      <c r="AJ31" s="642"/>
      <c r="AK31" s="643"/>
      <c r="AL31" s="642"/>
      <c r="AM31" s="643"/>
      <c r="AN31" s="642"/>
      <c r="AO31" s="643"/>
      <c r="AP31" s="644"/>
      <c r="AQ31" s="126"/>
      <c r="AR31" s="643"/>
      <c r="AS31" s="642"/>
      <c r="AT31" s="642"/>
      <c r="AU31" s="642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BY31" s="3"/>
      <c r="BZ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</row>
    <row r="32" spans="1:99" s="2" customFormat="1" ht="18.75" customHeight="1" x14ac:dyDescent="0.2">
      <c r="A32" s="1093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BY32" s="3"/>
      <c r="BZ32" s="3"/>
      <c r="CA32" s="4"/>
      <c r="CB32" s="4"/>
      <c r="CC32" s="4"/>
      <c r="CD32" s="4"/>
      <c r="CE32" s="4"/>
      <c r="CF32" s="4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4"/>
    </row>
    <row r="33" spans="1:98" s="2" customFormat="1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BY33" s="3"/>
      <c r="BZ33" s="3"/>
      <c r="CA33" s="4"/>
      <c r="CB33" s="4"/>
      <c r="CC33" s="4"/>
      <c r="CD33" s="4"/>
      <c r="CE33" s="4"/>
      <c r="CF33" s="4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</row>
    <row r="34" spans="1:98" s="2" customFormat="1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BY34" s="3"/>
      <c r="BZ34" s="3"/>
      <c r="CA34" s="4"/>
      <c r="CB34" s="4"/>
      <c r="CC34" s="4"/>
      <c r="CD34" s="4"/>
      <c r="CE34" s="4"/>
      <c r="CF34" s="4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</row>
    <row r="35" spans="1:98" s="2" customFormat="1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BY35" s="3"/>
      <c r="BZ35" s="3"/>
      <c r="CA35" s="4"/>
      <c r="CB35" s="4"/>
      <c r="CC35" s="4"/>
      <c r="CD35" s="4"/>
      <c r="CE35" s="4"/>
      <c r="CF35" s="4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</row>
    <row r="36" spans="1:98" s="2" customFormat="1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Y36" s="3"/>
      <c r="BZ36" s="3"/>
      <c r="CA36" s="4"/>
      <c r="CB36" s="4"/>
      <c r="CC36" s="4"/>
      <c r="CD36" s="4"/>
      <c r="CE36" s="4"/>
      <c r="CF36" s="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</row>
    <row r="37" spans="1:98" s="2" customFormat="1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Y37" s="3"/>
      <c r="BZ37" s="3"/>
      <c r="CA37" s="4"/>
      <c r="CB37" s="4"/>
      <c r="CC37" s="4"/>
      <c r="CD37" s="4"/>
      <c r="CE37" s="4"/>
      <c r="CF37" s="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</row>
    <row r="38" spans="1:98" s="2" customFormat="1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Y38" s="3"/>
      <c r="BZ38" s="3"/>
      <c r="CA38" s="4"/>
      <c r="CB38" s="4"/>
      <c r="CC38" s="4"/>
      <c r="CD38" s="4"/>
      <c r="CE38" s="4"/>
      <c r="CF38" s="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</row>
    <row r="39" spans="1:98" s="2" customFormat="1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Y39" s="3"/>
      <c r="BZ39" s="3"/>
      <c r="CA39" s="4"/>
      <c r="CB39" s="4"/>
      <c r="CC39" s="4"/>
      <c r="CD39" s="4"/>
      <c r="CE39" s="4"/>
      <c r="CF39" s="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</row>
    <row r="40" spans="1:98" s="2" customFormat="1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Y40" s="3"/>
      <c r="BZ40" s="3"/>
      <c r="CA40" s="4"/>
      <c r="CB40" s="4"/>
      <c r="CC40" s="4"/>
      <c r="CD40" s="4"/>
      <c r="CE40" s="4"/>
      <c r="CF40" s="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</row>
    <row r="41" spans="1:98" s="2" customFormat="1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BY41" s="3"/>
      <c r="BZ41" s="3"/>
      <c r="CA41" s="4"/>
      <c r="CB41" s="4"/>
      <c r="CC41" s="4"/>
      <c r="CD41" s="4"/>
      <c r="CE41" s="4"/>
      <c r="CF41" s="4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</row>
    <row r="42" spans="1:98" s="2" customFormat="1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BY42" s="3"/>
      <c r="BZ42" s="3"/>
      <c r="CA42" s="4"/>
      <c r="CB42" s="4"/>
      <c r="CC42" s="4"/>
      <c r="CD42" s="4"/>
      <c r="CE42" s="4"/>
      <c r="CF42" s="4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</row>
    <row r="43" spans="1:98" s="2" customFormat="1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BY43" s="3"/>
      <c r="BZ43" s="3"/>
      <c r="CA43" s="4"/>
      <c r="CB43" s="4"/>
      <c r="CC43" s="4"/>
      <c r="CD43" s="4"/>
      <c r="CE43" s="4"/>
      <c r="CF43" s="4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</row>
    <row r="44" spans="1:98" s="2" customFormat="1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BY44" s="3"/>
      <c r="BZ44" s="3"/>
      <c r="CA44" s="4"/>
      <c r="CB44" s="4"/>
      <c r="CC44" s="4"/>
      <c r="CD44" s="4"/>
      <c r="CE44" s="4"/>
      <c r="CF44" s="4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</row>
    <row r="45" spans="1:98" s="2" customFormat="1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BY45" s="3"/>
      <c r="BZ45" s="3"/>
      <c r="CA45" s="4"/>
      <c r="CB45" s="4"/>
      <c r="CC45" s="4"/>
      <c r="CD45" s="4"/>
      <c r="CE45" s="4"/>
      <c r="CF45" s="4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</row>
    <row r="46" spans="1:98" s="2" customFormat="1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BY46" s="3"/>
      <c r="BZ46" s="3"/>
      <c r="CA46" s="4"/>
      <c r="CB46" s="4"/>
      <c r="CC46" s="4"/>
      <c r="CD46" s="4"/>
      <c r="CE46" s="4"/>
      <c r="CF46" s="4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</row>
    <row r="47" spans="1:98" s="2" customFormat="1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BY47" s="3"/>
      <c r="BZ47" s="3"/>
      <c r="CA47" s="4"/>
      <c r="CB47" s="4"/>
      <c r="CC47" s="4"/>
      <c r="CD47" s="4"/>
      <c r="CE47" s="4"/>
      <c r="CF47" s="4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</row>
    <row r="48" spans="1:98" s="2" customFormat="1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BY48" s="3"/>
      <c r="BZ48" s="3"/>
      <c r="CA48" s="4"/>
      <c r="CB48" s="4"/>
      <c r="CC48" s="4"/>
      <c r="CD48" s="4"/>
      <c r="CE48" s="4"/>
      <c r="CF48" s="4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</row>
    <row r="49" spans="1:98" s="2" customFormat="1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BY49" s="3"/>
      <c r="BZ49" s="3"/>
      <c r="CA49" s="4"/>
      <c r="CB49" s="4"/>
      <c r="CC49" s="4"/>
      <c r="CD49" s="4"/>
      <c r="CE49" s="4"/>
      <c r="CF49" s="4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</row>
    <row r="50" spans="1:98" s="2" customFormat="1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BY50" s="3"/>
      <c r="BZ50" s="3"/>
      <c r="CA50" s="4"/>
      <c r="CB50" s="4"/>
      <c r="CC50" s="4"/>
      <c r="CD50" s="4"/>
      <c r="CE50" s="4"/>
      <c r="CF50" s="4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</row>
    <row r="51" spans="1:98" s="2" customFormat="1" ht="18.75" customHeight="1" x14ac:dyDescent="0.2">
      <c r="A51" s="610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BY51" s="3"/>
      <c r="BZ51" s="3"/>
      <c r="CA51" s="4"/>
      <c r="CB51" s="4"/>
      <c r="CC51" s="4"/>
      <c r="CD51" s="4"/>
      <c r="CE51" s="4"/>
      <c r="CF51" s="4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</row>
    <row r="52" spans="1:98" s="2" customFormat="1" ht="18.75" customHeight="1" x14ac:dyDescent="0.2">
      <c r="A52" s="610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BY52" s="3"/>
      <c r="BZ52" s="3"/>
      <c r="CA52" s="4"/>
      <c r="CB52" s="4"/>
      <c r="CC52" s="4"/>
      <c r="CD52" s="4"/>
      <c r="CE52" s="4"/>
      <c r="CF52" s="4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</row>
    <row r="53" spans="1:98" s="2" customFormat="1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BY53" s="3"/>
      <c r="BZ53" s="3"/>
      <c r="CA53" s="4"/>
      <c r="CB53" s="4"/>
      <c r="CC53" s="4"/>
      <c r="CD53" s="4"/>
      <c r="CE53" s="4"/>
      <c r="CF53" s="4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</row>
    <row r="54" spans="1:98" s="2" customFormat="1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BY54" s="3"/>
      <c r="BZ54" s="3"/>
      <c r="CA54" s="4"/>
      <c r="CB54" s="4"/>
      <c r="CC54" s="4"/>
      <c r="CD54" s="4"/>
      <c r="CE54" s="4"/>
      <c r="CF54" s="4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</row>
    <row r="55" spans="1:98" s="2" customFormat="1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</row>
    <row r="56" spans="1:98" s="2" customFormat="1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</row>
    <row r="57" spans="1:98" s="2" customFormat="1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</row>
    <row r="58" spans="1:98" s="2" customFormat="1" ht="15.6" customHeight="1" x14ac:dyDescent="0.2">
      <c r="A58" s="1093" t="s">
        <v>79</v>
      </c>
      <c r="B58" s="1069" t="s">
        <v>80</v>
      </c>
      <c r="C58" s="1040"/>
      <c r="D58" s="1081"/>
      <c r="E58" s="1071" t="s">
        <v>81</v>
      </c>
      <c r="F58" s="1077"/>
      <c r="G58" s="1077"/>
      <c r="H58" s="1077"/>
      <c r="I58" s="1077"/>
      <c r="J58" s="1077"/>
      <c r="K58" s="1077"/>
      <c r="L58" s="1077"/>
      <c r="M58" s="1077"/>
      <c r="N58" s="1077"/>
      <c r="O58" s="1077"/>
      <c r="P58" s="1077"/>
      <c r="Q58" s="1077"/>
      <c r="R58" s="1077"/>
      <c r="S58" s="1077"/>
      <c r="T58" s="1077"/>
      <c r="U58" s="1077"/>
      <c r="V58" s="1077"/>
      <c r="W58" s="1077"/>
      <c r="X58" s="1077"/>
      <c r="Y58" s="1077"/>
      <c r="Z58" s="1077"/>
      <c r="AA58" s="1077"/>
      <c r="AB58" s="1077"/>
      <c r="AC58" s="1077"/>
      <c r="AD58" s="1077"/>
      <c r="AE58" s="1077"/>
      <c r="AF58" s="1077"/>
      <c r="AG58" s="1077"/>
      <c r="AH58" s="1077"/>
      <c r="AI58" s="1077"/>
      <c r="AJ58" s="1077"/>
      <c r="AK58" s="1077"/>
      <c r="AL58" s="1077"/>
      <c r="AM58" s="1077"/>
      <c r="AN58" s="1077"/>
      <c r="AO58" s="1077"/>
      <c r="AP58" s="1076"/>
      <c r="AQ58" s="1080" t="s">
        <v>82</v>
      </c>
      <c r="AR58" s="1071" t="s">
        <v>7</v>
      </c>
      <c r="AS58" s="1077"/>
      <c r="AT58" s="1076"/>
      <c r="AU58" s="1058" t="s">
        <v>9</v>
      </c>
      <c r="AV58" s="1058" t="s">
        <v>65</v>
      </c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</row>
    <row r="59" spans="1:98" s="2" customFormat="1" ht="15.6" customHeight="1" x14ac:dyDescent="0.2">
      <c r="A59" s="895"/>
      <c r="B59" s="913"/>
      <c r="C59" s="934"/>
      <c r="D59" s="935"/>
      <c r="E59" s="1067" t="s">
        <v>10</v>
      </c>
      <c r="F59" s="1073"/>
      <c r="G59" s="1067" t="s">
        <v>11</v>
      </c>
      <c r="H59" s="1073"/>
      <c r="I59" s="1067" t="s">
        <v>12</v>
      </c>
      <c r="J59" s="1073"/>
      <c r="K59" s="1067" t="s">
        <v>13</v>
      </c>
      <c r="L59" s="1073"/>
      <c r="M59" s="1067" t="s">
        <v>14</v>
      </c>
      <c r="N59" s="1073"/>
      <c r="O59" s="1067" t="s">
        <v>15</v>
      </c>
      <c r="P59" s="1073"/>
      <c r="Q59" s="1067" t="s">
        <v>16</v>
      </c>
      <c r="R59" s="1073"/>
      <c r="S59" s="1067" t="s">
        <v>17</v>
      </c>
      <c r="T59" s="1073"/>
      <c r="U59" s="1067" t="s">
        <v>18</v>
      </c>
      <c r="V59" s="1073"/>
      <c r="W59" s="1067" t="s">
        <v>19</v>
      </c>
      <c r="X59" s="1073"/>
      <c r="Y59" s="1067" t="s">
        <v>20</v>
      </c>
      <c r="Z59" s="1073"/>
      <c r="AA59" s="1067" t="s">
        <v>21</v>
      </c>
      <c r="AB59" s="1099"/>
      <c r="AC59" s="1067" t="s">
        <v>22</v>
      </c>
      <c r="AD59" s="1073"/>
      <c r="AE59" s="1067" t="s">
        <v>23</v>
      </c>
      <c r="AF59" s="1073"/>
      <c r="AG59" s="1067" t="s">
        <v>24</v>
      </c>
      <c r="AH59" s="1073"/>
      <c r="AI59" s="1067" t="s">
        <v>25</v>
      </c>
      <c r="AJ59" s="1073"/>
      <c r="AK59" s="1067" t="s">
        <v>26</v>
      </c>
      <c r="AL59" s="1073"/>
      <c r="AM59" s="1067" t="s">
        <v>27</v>
      </c>
      <c r="AN59" s="1073"/>
      <c r="AO59" s="1077" t="s">
        <v>28</v>
      </c>
      <c r="AP59" s="1076"/>
      <c r="AQ59" s="847"/>
      <c r="AR59" s="1094" t="s">
        <v>29</v>
      </c>
      <c r="AS59" s="1027" t="s">
        <v>30</v>
      </c>
      <c r="AT59" s="1095" t="s">
        <v>31</v>
      </c>
      <c r="AU59" s="861"/>
      <c r="AV59" s="861"/>
      <c r="BY59" s="3"/>
      <c r="BZ59" s="3"/>
      <c r="CA59" s="4"/>
      <c r="CB59" s="4"/>
      <c r="CC59" s="4"/>
      <c r="CD59" s="4"/>
      <c r="CE59" s="4"/>
      <c r="CF59" s="4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</row>
    <row r="60" spans="1:98" s="2" customFormat="1" ht="15.6" customHeight="1" x14ac:dyDescent="0.2">
      <c r="A60" s="912"/>
      <c r="B60" s="162" t="s">
        <v>32</v>
      </c>
      <c r="C60" s="163" t="s">
        <v>33</v>
      </c>
      <c r="D60" s="645" t="s">
        <v>34</v>
      </c>
      <c r="E60" s="617" t="s">
        <v>33</v>
      </c>
      <c r="F60" s="166" t="s">
        <v>34</v>
      </c>
      <c r="G60" s="617" t="s">
        <v>33</v>
      </c>
      <c r="H60" s="166" t="s">
        <v>34</v>
      </c>
      <c r="I60" s="617" t="s">
        <v>33</v>
      </c>
      <c r="J60" s="166" t="s">
        <v>34</v>
      </c>
      <c r="K60" s="617" t="s">
        <v>33</v>
      </c>
      <c r="L60" s="166" t="s">
        <v>34</v>
      </c>
      <c r="M60" s="15" t="s">
        <v>33</v>
      </c>
      <c r="N60" s="619" t="s">
        <v>34</v>
      </c>
      <c r="O60" s="617" t="s">
        <v>33</v>
      </c>
      <c r="P60" s="166" t="s">
        <v>34</v>
      </c>
      <c r="Q60" s="15" t="s">
        <v>33</v>
      </c>
      <c r="R60" s="619" t="s">
        <v>34</v>
      </c>
      <c r="S60" s="15" t="s">
        <v>33</v>
      </c>
      <c r="T60" s="619" t="s">
        <v>34</v>
      </c>
      <c r="U60" s="617" t="s">
        <v>33</v>
      </c>
      <c r="V60" s="619" t="s">
        <v>34</v>
      </c>
      <c r="W60" s="617" t="s">
        <v>33</v>
      </c>
      <c r="X60" s="166" t="s">
        <v>34</v>
      </c>
      <c r="Y60" s="15" t="s">
        <v>33</v>
      </c>
      <c r="Z60" s="619" t="s">
        <v>34</v>
      </c>
      <c r="AA60" s="617" t="s">
        <v>33</v>
      </c>
      <c r="AB60" s="167" t="s">
        <v>34</v>
      </c>
      <c r="AC60" s="617" t="s">
        <v>33</v>
      </c>
      <c r="AD60" s="166" t="s">
        <v>34</v>
      </c>
      <c r="AE60" s="617" t="s">
        <v>33</v>
      </c>
      <c r="AF60" s="166" t="s">
        <v>34</v>
      </c>
      <c r="AG60" s="617" t="s">
        <v>33</v>
      </c>
      <c r="AH60" s="166" t="s">
        <v>34</v>
      </c>
      <c r="AI60" s="15" t="s">
        <v>33</v>
      </c>
      <c r="AJ60" s="619" t="s">
        <v>34</v>
      </c>
      <c r="AK60" s="617" t="s">
        <v>33</v>
      </c>
      <c r="AL60" s="166" t="s">
        <v>34</v>
      </c>
      <c r="AM60" s="15" t="s">
        <v>33</v>
      </c>
      <c r="AN60" s="619" t="s">
        <v>34</v>
      </c>
      <c r="AO60" s="646" t="s">
        <v>33</v>
      </c>
      <c r="AP60" s="619" t="s">
        <v>34</v>
      </c>
      <c r="AQ60" s="848"/>
      <c r="AR60" s="915"/>
      <c r="AS60" s="866"/>
      <c r="AT60" s="986"/>
      <c r="AU60" s="862"/>
      <c r="AV60" s="862"/>
      <c r="BY60" s="3"/>
      <c r="BZ60" s="3"/>
      <c r="CA60" s="4"/>
      <c r="CB60" s="4"/>
      <c r="CC60" s="4"/>
      <c r="CD60" s="4"/>
      <c r="CE60" s="4"/>
      <c r="CF60" s="4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</row>
    <row r="61" spans="1:98" s="2" customFormat="1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448"/>
      <c r="BY61" s="3"/>
      <c r="BZ61" s="3"/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</row>
    <row r="62" spans="1:98" s="2" customFormat="1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449"/>
      <c r="BY62" s="3"/>
      <c r="BZ62" s="3"/>
      <c r="CA62" s="31" t="str">
        <f t="shared" ref="CA62:CA65" si="11">IF(B62=0,"",IF(AQ62="",IF(B62="","","* No olvide digitar la columna Beneficiarios. "),""))</f>
        <v/>
      </c>
      <c r="CB62" s="31" t="str">
        <f t="shared" ref="CB62:CB65" si="12">IF(B62&lt;AQ62,"* El número de Beneficiarios NO DEBE ser mayor que el Total. ","")</f>
        <v/>
      </c>
      <c r="CC62" s="31" t="str">
        <f t="shared" ref="CC62:CC64" si="13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4">IF(B62&lt;AQ62,1,0)</f>
        <v>0</v>
      </c>
      <c r="CH62" s="32" t="str">
        <f t="shared" ref="CH62:CH65" si="15">IF(B62=0,"",IF(AQ62="",IF(B62="","",1),0))</f>
        <v/>
      </c>
      <c r="CI62" s="32">
        <f t="shared" ref="CI62:CI65" si="16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</row>
    <row r="63" spans="1:98" s="2" customFormat="1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449"/>
      <c r="BY63" s="3"/>
      <c r="BZ63" s="3"/>
      <c r="CA63" s="31" t="str">
        <f t="shared" si="11"/>
        <v/>
      </c>
      <c r="CB63" s="31" t="str">
        <f t="shared" si="12"/>
        <v/>
      </c>
      <c r="CC63" s="31" t="str">
        <f t="shared" si="13"/>
        <v/>
      </c>
      <c r="CD63" s="31"/>
      <c r="CE63" s="31"/>
      <c r="CF63" s="31"/>
      <c r="CG63" s="32">
        <f t="shared" si="14"/>
        <v>0</v>
      </c>
      <c r="CH63" s="32" t="str">
        <f t="shared" si="15"/>
        <v/>
      </c>
      <c r="CI63" s="32">
        <f t="shared" si="16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</row>
    <row r="64" spans="1:98" s="2" customFormat="1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449"/>
      <c r="BY64" s="3"/>
      <c r="BZ64" s="3"/>
      <c r="CA64" s="31" t="str">
        <f t="shared" si="11"/>
        <v/>
      </c>
      <c r="CB64" s="31" t="str">
        <f t="shared" si="12"/>
        <v/>
      </c>
      <c r="CC64" s="31" t="str">
        <f t="shared" si="13"/>
        <v/>
      </c>
      <c r="CD64" s="31"/>
      <c r="CE64" s="31"/>
      <c r="CF64" s="31"/>
      <c r="CG64" s="32">
        <f t="shared" si="14"/>
        <v>0</v>
      </c>
      <c r="CH64" s="32" t="str">
        <f t="shared" si="15"/>
        <v/>
      </c>
      <c r="CI64" s="32">
        <f t="shared" si="16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</row>
    <row r="65" spans="1:98" s="2" customFormat="1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450"/>
      <c r="BY65" s="3"/>
      <c r="BZ65" s="3"/>
      <c r="CA65" s="31" t="str">
        <f t="shared" si="11"/>
        <v/>
      </c>
      <c r="CB65" s="31" t="str">
        <f t="shared" si="12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4"/>
        <v>0</v>
      </c>
      <c r="CH65" s="32" t="str">
        <f t="shared" si="15"/>
        <v/>
      </c>
      <c r="CI65" s="32">
        <f t="shared" si="16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</row>
    <row r="66" spans="1:98" s="2" customFormat="1" ht="15.6" customHeight="1" x14ac:dyDescent="0.2">
      <c r="A66" s="647" t="s">
        <v>5</v>
      </c>
      <c r="B66" s="200">
        <f>SUM(B61:B65)</f>
        <v>0</v>
      </c>
      <c r="C66" s="201">
        <f>SUM(C61:C65)</f>
        <v>0</v>
      </c>
      <c r="D66" s="648">
        <f>SUM(D61:D65)</f>
        <v>0</v>
      </c>
      <c r="E66" s="203">
        <f t="shared" ref="E66:AS66" si="17">SUM(E61:E65)</f>
        <v>0</v>
      </c>
      <c r="F66" s="79">
        <f>SUM(F61:F65)</f>
        <v>0</v>
      </c>
      <c r="G66" s="203">
        <f t="shared" si="17"/>
        <v>0</v>
      </c>
      <c r="H66" s="204">
        <f t="shared" si="17"/>
        <v>0</v>
      </c>
      <c r="I66" s="203">
        <f t="shared" si="17"/>
        <v>0</v>
      </c>
      <c r="J66" s="204">
        <f t="shared" si="17"/>
        <v>0</v>
      </c>
      <c r="K66" s="203">
        <f t="shared" si="17"/>
        <v>0</v>
      </c>
      <c r="L66" s="204">
        <f t="shared" si="17"/>
        <v>0</v>
      </c>
      <c r="M66" s="203">
        <f t="shared" si="17"/>
        <v>0</v>
      </c>
      <c r="N66" s="204">
        <f t="shared" si="17"/>
        <v>0</v>
      </c>
      <c r="O66" s="203">
        <f t="shared" si="17"/>
        <v>0</v>
      </c>
      <c r="P66" s="204">
        <f t="shared" si="17"/>
        <v>0</v>
      </c>
      <c r="Q66" s="203">
        <f t="shared" si="17"/>
        <v>0</v>
      </c>
      <c r="R66" s="204">
        <f t="shared" si="17"/>
        <v>0</v>
      </c>
      <c r="S66" s="203">
        <f t="shared" si="17"/>
        <v>0</v>
      </c>
      <c r="T66" s="204">
        <f t="shared" si="17"/>
        <v>0</v>
      </c>
      <c r="U66" s="203">
        <f t="shared" si="17"/>
        <v>0</v>
      </c>
      <c r="V66" s="204">
        <f t="shared" si="17"/>
        <v>0</v>
      </c>
      <c r="W66" s="203">
        <f t="shared" si="17"/>
        <v>0</v>
      </c>
      <c r="X66" s="204">
        <f t="shared" si="17"/>
        <v>0</v>
      </c>
      <c r="Y66" s="205">
        <f t="shared" si="17"/>
        <v>0</v>
      </c>
      <c r="Z66" s="204">
        <f t="shared" si="17"/>
        <v>0</v>
      </c>
      <c r="AA66" s="206">
        <f t="shared" si="17"/>
        <v>0</v>
      </c>
      <c r="AB66" s="207">
        <f t="shared" si="17"/>
        <v>0</v>
      </c>
      <c r="AC66" s="205">
        <f t="shared" si="17"/>
        <v>0</v>
      </c>
      <c r="AD66" s="204">
        <f t="shared" si="17"/>
        <v>0</v>
      </c>
      <c r="AE66" s="205">
        <f t="shared" si="17"/>
        <v>0</v>
      </c>
      <c r="AF66" s="204">
        <f t="shared" si="17"/>
        <v>0</v>
      </c>
      <c r="AG66" s="205">
        <f t="shared" si="17"/>
        <v>0</v>
      </c>
      <c r="AH66" s="204">
        <f t="shared" si="17"/>
        <v>0</v>
      </c>
      <c r="AI66" s="205">
        <f t="shared" si="17"/>
        <v>0</v>
      </c>
      <c r="AJ66" s="204">
        <f t="shared" si="17"/>
        <v>0</v>
      </c>
      <c r="AK66" s="205">
        <f t="shared" si="17"/>
        <v>0</v>
      </c>
      <c r="AL66" s="204">
        <f t="shared" si="17"/>
        <v>0</v>
      </c>
      <c r="AM66" s="205">
        <f t="shared" si="17"/>
        <v>0</v>
      </c>
      <c r="AN66" s="204">
        <f t="shared" si="17"/>
        <v>0</v>
      </c>
      <c r="AO66" s="206">
        <f t="shared" si="17"/>
        <v>0</v>
      </c>
      <c r="AP66" s="207">
        <f t="shared" si="17"/>
        <v>0</v>
      </c>
      <c r="AQ66" s="208">
        <f t="shared" si="17"/>
        <v>0</v>
      </c>
      <c r="AR66" s="209">
        <f t="shared" si="17"/>
        <v>0</v>
      </c>
      <c r="AS66" s="210">
        <f t="shared" si="17"/>
        <v>0</v>
      </c>
      <c r="AT66" s="211">
        <f>SUM(AT61:AT65)</f>
        <v>0</v>
      </c>
      <c r="AU66" s="211">
        <f>SUM(AU61:AU65)</f>
        <v>0</v>
      </c>
      <c r="AV66" s="575">
        <f>SUM(AV61:AV65)</f>
        <v>0</v>
      </c>
      <c r="BY66" s="3"/>
      <c r="BZ66" s="3"/>
      <c r="CA66" s="4"/>
      <c r="CB66" s="4"/>
      <c r="CC66" s="4"/>
      <c r="CD66" s="4"/>
      <c r="CE66" s="4"/>
      <c r="CF66" s="4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</row>
    <row r="67" spans="1:98" s="2" customFormat="1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BY67" s="3"/>
      <c r="BZ67" s="3"/>
      <c r="CA67" s="4"/>
      <c r="CB67" s="4"/>
      <c r="CC67" s="4"/>
      <c r="CD67" s="4"/>
      <c r="CE67" s="4"/>
      <c r="CF67" s="4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</row>
    <row r="68" spans="1:98" s="2" customFormat="1" ht="39" customHeight="1" x14ac:dyDescent="0.2">
      <c r="A68" s="612" t="s">
        <v>79</v>
      </c>
      <c r="B68" s="611" t="s">
        <v>80</v>
      </c>
      <c r="C68" s="613" t="s">
        <v>29</v>
      </c>
      <c r="D68" s="613" t="s">
        <v>89</v>
      </c>
      <c r="E68" s="613" t="s">
        <v>31</v>
      </c>
      <c r="F68" s="613" t="s">
        <v>9</v>
      </c>
      <c r="G68" s="613" t="s">
        <v>8</v>
      </c>
      <c r="I68" s="6"/>
      <c r="J68" s="6"/>
      <c r="K68" s="6"/>
      <c r="AU68" s="6"/>
      <c r="BY68" s="3"/>
      <c r="BZ68" s="3"/>
      <c r="CA68" s="4"/>
      <c r="CB68" s="4"/>
      <c r="CC68" s="4"/>
      <c r="CD68" s="4"/>
      <c r="CE68" s="4"/>
      <c r="CF68" s="4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</row>
    <row r="69" spans="1:98" s="2" customFormat="1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BY69" s="3"/>
      <c r="BZ69" s="3"/>
      <c r="CA69" s="4"/>
      <c r="CB69" s="4"/>
      <c r="CC69" s="4"/>
      <c r="CD69" s="4"/>
      <c r="CE69" s="4"/>
      <c r="CF69" s="4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</row>
    <row r="70" spans="1:98" s="2" customFormat="1" ht="20.25" customHeight="1" x14ac:dyDescent="0.2">
      <c r="A70" s="180" t="s">
        <v>85</v>
      </c>
      <c r="B70" s="217">
        <f t="shared" ref="B70:B72" si="18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BY70" s="3"/>
      <c r="BZ70" s="3"/>
      <c r="CA70" s="4"/>
      <c r="CB70" s="4"/>
      <c r="CC70" s="4"/>
      <c r="CD70" s="4"/>
      <c r="CE70" s="4"/>
      <c r="CF70" s="4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</row>
    <row r="71" spans="1:98" s="2" customFormat="1" ht="20.25" customHeight="1" x14ac:dyDescent="0.2">
      <c r="A71" s="180" t="s">
        <v>86</v>
      </c>
      <c r="B71" s="217">
        <f t="shared" si="18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BY71" s="3"/>
      <c r="BZ71" s="3"/>
      <c r="CA71" s="4"/>
      <c r="CB71" s="4"/>
      <c r="CC71" s="4"/>
      <c r="CD71" s="4"/>
      <c r="CE71" s="4"/>
      <c r="CF71" s="4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</row>
    <row r="72" spans="1:98" s="2" customFormat="1" ht="20.25" customHeight="1" x14ac:dyDescent="0.2">
      <c r="A72" s="180" t="s">
        <v>87</v>
      </c>
      <c r="B72" s="218">
        <f t="shared" si="18"/>
        <v>0</v>
      </c>
      <c r="C72" s="91"/>
      <c r="D72" s="91"/>
      <c r="E72" s="91"/>
      <c r="F72" s="91"/>
      <c r="G72" s="91"/>
      <c r="I72" s="6"/>
      <c r="J72" s="6"/>
      <c r="K72" s="6"/>
      <c r="AU72" s="6"/>
      <c r="BY72" s="3"/>
      <c r="BZ72" s="3"/>
      <c r="CA72" s="4"/>
      <c r="CB72" s="4"/>
      <c r="CC72" s="4"/>
      <c r="CD72" s="4"/>
      <c r="CE72" s="4"/>
      <c r="CF72" s="4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</row>
    <row r="73" spans="1:98" s="2" customFormat="1" ht="15" customHeight="1" x14ac:dyDescent="0.2">
      <c r="A73" s="647" t="s">
        <v>5</v>
      </c>
      <c r="B73" s="219">
        <f>SUM(B69:B72)</f>
        <v>0</v>
      </c>
      <c r="C73" s="219">
        <f>SUM(C69:C72)</f>
        <v>0</v>
      </c>
      <c r="D73" s="219">
        <f t="shared" ref="D73:E73" si="19">SUM(D69:D72)</f>
        <v>0</v>
      </c>
      <c r="E73" s="219">
        <f t="shared" si="19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BY73" s="3"/>
      <c r="BZ73" s="3"/>
      <c r="CA73" s="4"/>
      <c r="CB73" s="4"/>
      <c r="CC73" s="4"/>
      <c r="CD73" s="4"/>
      <c r="CE73" s="4"/>
      <c r="CF73" s="4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</row>
    <row r="74" spans="1:98" s="2" customFormat="1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BY74" s="3"/>
      <c r="BZ74" s="3"/>
      <c r="CA74" s="4"/>
      <c r="CB74" s="4"/>
      <c r="CC74" s="4"/>
      <c r="CD74" s="4"/>
      <c r="CE74" s="4"/>
      <c r="CF74" s="4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</row>
    <row r="75" spans="1:98" s="2" customFormat="1" ht="45" customHeight="1" x14ac:dyDescent="0.2">
      <c r="A75" s="612" t="s">
        <v>79</v>
      </c>
      <c r="B75" s="611" t="s">
        <v>80</v>
      </c>
      <c r="C75" s="613" t="s">
        <v>29</v>
      </c>
      <c r="D75" s="613" t="s">
        <v>89</v>
      </c>
      <c r="E75" s="613" t="s">
        <v>31</v>
      </c>
      <c r="F75" s="613" t="s">
        <v>9</v>
      </c>
      <c r="G75" s="613" t="s">
        <v>8</v>
      </c>
      <c r="I75" s="6"/>
      <c r="J75" s="6"/>
      <c r="K75" s="6"/>
      <c r="AU75" s="6"/>
      <c r="BY75" s="3"/>
      <c r="BZ75" s="3"/>
      <c r="CA75" s="4"/>
      <c r="CB75" s="4"/>
      <c r="CC75" s="4"/>
      <c r="CD75" s="4"/>
      <c r="CE75" s="4"/>
      <c r="CF75" s="4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</row>
    <row r="76" spans="1:98" s="2" customFormat="1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BY76" s="3"/>
      <c r="BZ76" s="3"/>
      <c r="CA76" s="4"/>
      <c r="CB76" s="4"/>
      <c r="CC76" s="4"/>
      <c r="CD76" s="4"/>
      <c r="CE76" s="4"/>
      <c r="CF76" s="4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</row>
    <row r="77" spans="1:98" s="2" customFormat="1" ht="17.25" customHeight="1" x14ac:dyDescent="0.2">
      <c r="A77" s="180" t="s">
        <v>85</v>
      </c>
      <c r="B77" s="217">
        <f t="shared" ref="B77:B79" si="20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BY77" s="3"/>
      <c r="BZ77" s="3"/>
      <c r="CA77" s="4"/>
      <c r="CB77" s="4"/>
      <c r="CC77" s="4"/>
      <c r="CD77" s="4"/>
      <c r="CE77" s="4"/>
      <c r="CF77" s="4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</row>
    <row r="78" spans="1:98" s="2" customFormat="1" ht="17.25" customHeight="1" x14ac:dyDescent="0.2">
      <c r="A78" s="180" t="s">
        <v>86</v>
      </c>
      <c r="B78" s="217">
        <f t="shared" si="20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BY78" s="3"/>
      <c r="BZ78" s="3"/>
      <c r="CA78" s="4"/>
      <c r="CB78" s="4"/>
      <c r="CC78" s="4"/>
      <c r="CD78" s="4"/>
      <c r="CE78" s="4"/>
      <c r="CF78" s="4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</row>
    <row r="79" spans="1:98" s="2" customFormat="1" ht="17.25" customHeight="1" x14ac:dyDescent="0.2">
      <c r="A79" s="180" t="s">
        <v>87</v>
      </c>
      <c r="B79" s="218">
        <f t="shared" si="20"/>
        <v>0</v>
      </c>
      <c r="C79" s="91"/>
      <c r="D79" s="91"/>
      <c r="E79" s="91"/>
      <c r="F79" s="91"/>
      <c r="G79" s="91"/>
      <c r="I79" s="6"/>
      <c r="J79" s="6"/>
      <c r="K79" s="6"/>
      <c r="AU79" s="6"/>
      <c r="BY79" s="3"/>
      <c r="BZ79" s="3"/>
      <c r="CA79" s="4"/>
      <c r="CB79" s="4"/>
      <c r="CC79" s="4"/>
      <c r="CD79" s="4"/>
      <c r="CE79" s="4"/>
      <c r="CF79" s="4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</row>
    <row r="80" spans="1:98" s="2" customFormat="1" x14ac:dyDescent="0.2">
      <c r="A80" s="647" t="s">
        <v>5</v>
      </c>
      <c r="B80" s="219">
        <f>SUM(B76:B79)</f>
        <v>0</v>
      </c>
      <c r="C80" s="219">
        <f>SUM(C76:C79)</f>
        <v>0</v>
      </c>
      <c r="D80" s="219">
        <f t="shared" ref="D80:F80" si="21">SUM(D76:D79)</f>
        <v>0</v>
      </c>
      <c r="E80" s="219">
        <f t="shared" si="21"/>
        <v>0</v>
      </c>
      <c r="F80" s="219">
        <f t="shared" si="21"/>
        <v>0</v>
      </c>
      <c r="G80" s="219">
        <f>SUM(G76:G79)</f>
        <v>0</v>
      </c>
      <c r="I80" s="6"/>
      <c r="J80" s="6"/>
      <c r="K80" s="6"/>
      <c r="AU80" s="6"/>
      <c r="BY80" s="3"/>
      <c r="BZ80" s="3"/>
      <c r="CA80" s="4"/>
      <c r="CB80" s="4"/>
      <c r="CC80" s="4"/>
      <c r="CD80" s="4"/>
      <c r="CE80" s="4"/>
      <c r="CF80" s="4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</row>
    <row r="81" spans="1:98" s="2" customFormat="1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BY81" s="3"/>
      <c r="BZ81" s="3"/>
      <c r="CA81" s="4"/>
      <c r="CB81" s="4"/>
      <c r="CC81" s="4"/>
      <c r="CD81" s="4"/>
      <c r="CE81" s="4"/>
      <c r="CF81" s="4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</row>
    <row r="82" spans="1:98" s="2" customFormat="1" ht="43.5" customHeight="1" x14ac:dyDescent="0.2">
      <c r="A82" s="618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649" t="s">
        <v>9</v>
      </c>
      <c r="G82" s="6"/>
      <c r="I82" s="6"/>
      <c r="J82" s="6"/>
      <c r="K82" s="6"/>
      <c r="AU82" s="6"/>
      <c r="BY82" s="3"/>
      <c r="BZ82" s="3"/>
      <c r="CA82" s="4"/>
      <c r="CB82" s="4"/>
      <c r="CC82" s="4"/>
      <c r="CD82" s="4"/>
      <c r="CE82" s="4"/>
      <c r="CF82" s="4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</row>
    <row r="83" spans="1:98" s="2" customFormat="1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BY83" s="3"/>
      <c r="BZ83" s="3"/>
      <c r="CA83" s="4"/>
      <c r="CB83" s="4"/>
      <c r="CC83" s="4"/>
      <c r="CD83" s="4"/>
      <c r="CE83" s="4"/>
      <c r="CF83" s="4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</row>
    <row r="84" spans="1:98" s="2" customFormat="1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BY84" s="3"/>
      <c r="BZ84" s="3"/>
      <c r="CA84" s="4"/>
      <c r="CB84" s="4"/>
      <c r="CC84" s="4"/>
      <c r="CD84" s="4"/>
      <c r="CE84" s="4"/>
      <c r="CF84" s="4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</row>
    <row r="85" spans="1:98" s="2" customFormat="1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BY85" s="3"/>
      <c r="BZ85" s="3"/>
      <c r="CA85" s="4"/>
      <c r="CB85" s="4"/>
      <c r="CC85" s="4"/>
      <c r="CD85" s="4"/>
      <c r="CE85" s="4"/>
      <c r="CF85" s="4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</row>
    <row r="86" spans="1:98" s="2" customFormat="1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BY86" s="3"/>
      <c r="BZ86" s="3"/>
      <c r="CA86" s="4"/>
      <c r="CB86" s="4"/>
      <c r="CC86" s="4"/>
      <c r="CD86" s="4"/>
      <c r="CE86" s="4"/>
      <c r="CF86" s="4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</row>
    <row r="87" spans="1:98" s="2" customFormat="1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BY87" s="3"/>
      <c r="BZ87" s="3"/>
      <c r="CA87" s="4"/>
      <c r="CB87" s="4"/>
      <c r="CC87" s="4"/>
      <c r="CD87" s="4"/>
      <c r="CE87" s="4"/>
      <c r="CF87" s="4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</row>
    <row r="88" spans="1:98" s="2" customFormat="1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BY88" s="3"/>
      <c r="BZ88" s="3"/>
      <c r="CA88" s="4"/>
      <c r="CB88" s="4"/>
      <c r="CC88" s="4"/>
      <c r="CD88" s="4"/>
      <c r="CE88" s="4"/>
      <c r="CF88" s="4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</row>
    <row r="89" spans="1:98" s="2" customFormat="1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BY89" s="3"/>
      <c r="BZ89" s="3"/>
      <c r="CA89" s="4"/>
      <c r="CB89" s="4"/>
      <c r="CC89" s="4"/>
      <c r="CD89" s="4"/>
      <c r="CE89" s="4"/>
      <c r="CF89" s="4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</row>
    <row r="90" spans="1:98" s="2" customFormat="1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BY90" s="3"/>
      <c r="BZ90" s="3"/>
      <c r="CA90" s="4"/>
      <c r="CB90" s="4"/>
      <c r="CC90" s="4"/>
      <c r="CD90" s="4"/>
      <c r="CE90" s="4"/>
      <c r="CF90" s="4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</row>
    <row r="91" spans="1:98" s="2" customFormat="1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BY91" s="3"/>
      <c r="BZ91" s="3"/>
      <c r="CA91" s="4"/>
      <c r="CB91" s="4"/>
      <c r="CC91" s="4"/>
      <c r="CD91" s="4"/>
      <c r="CE91" s="4"/>
      <c r="CF91" s="4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</row>
    <row r="92" spans="1:98" s="2" customFormat="1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BY92" s="3"/>
      <c r="BZ92" s="3"/>
      <c r="CA92" s="4"/>
      <c r="CB92" s="4"/>
      <c r="CC92" s="4"/>
      <c r="CD92" s="4"/>
      <c r="CE92" s="4"/>
      <c r="CF92" s="4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</row>
    <row r="93" spans="1:98" s="2" customFormat="1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BY93" s="3"/>
      <c r="BZ93" s="3"/>
      <c r="CA93" s="4"/>
      <c r="CB93" s="4"/>
      <c r="CC93" s="4"/>
      <c r="CD93" s="4"/>
      <c r="CE93" s="4"/>
      <c r="CF93" s="4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</row>
    <row r="94" spans="1:98" s="2" customFormat="1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BY94" s="3"/>
      <c r="BZ94" s="3"/>
      <c r="CA94" s="4"/>
      <c r="CB94" s="4"/>
      <c r="CC94" s="4"/>
      <c r="CD94" s="4"/>
      <c r="CE94" s="4"/>
      <c r="CF94" s="4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</row>
    <row r="95" spans="1:98" s="2" customFormat="1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BY95" s="3"/>
      <c r="BZ95" s="3"/>
      <c r="CA95" s="4"/>
      <c r="CB95" s="4"/>
      <c r="CC95" s="4"/>
      <c r="CD95" s="4"/>
      <c r="CE95" s="4"/>
      <c r="CF95" s="4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</row>
    <row r="96" spans="1:98" s="2" customFormat="1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BY96" s="3"/>
      <c r="BZ96" s="3"/>
      <c r="CA96" s="4"/>
      <c r="CB96" s="4"/>
      <c r="CC96" s="4"/>
      <c r="CD96" s="4"/>
      <c r="CE96" s="4"/>
      <c r="CF96" s="4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</row>
    <row r="97" spans="1:98" s="2" customFormat="1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BY97" s="3"/>
      <c r="BZ97" s="3"/>
      <c r="CA97" s="4"/>
      <c r="CB97" s="4"/>
      <c r="CC97" s="4"/>
      <c r="CD97" s="4"/>
      <c r="CE97" s="4"/>
      <c r="CF97" s="4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</row>
    <row r="98" spans="1:98" s="2" customFormat="1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BY98" s="3"/>
      <c r="BZ98" s="3"/>
      <c r="CA98" s="4"/>
      <c r="CB98" s="4"/>
      <c r="CC98" s="4"/>
      <c r="CD98" s="4"/>
      <c r="CE98" s="4"/>
      <c r="CF98" s="4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</row>
    <row r="99" spans="1:98" s="2" customFormat="1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BY99" s="3"/>
      <c r="BZ99" s="3"/>
      <c r="CA99" s="4"/>
      <c r="CB99" s="4"/>
      <c r="CC99" s="4"/>
      <c r="CD99" s="4"/>
      <c r="CE99" s="4"/>
      <c r="CF99" s="4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</row>
    <row r="100" spans="1:98" s="2" customFormat="1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BY100" s="3"/>
      <c r="BZ100" s="3"/>
      <c r="CA100" s="4"/>
      <c r="CB100" s="4"/>
      <c r="CC100" s="4"/>
      <c r="CD100" s="4"/>
      <c r="CE100" s="4"/>
      <c r="CF100" s="4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</row>
    <row r="101" spans="1:98" s="2" customFormat="1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BY101" s="3"/>
      <c r="BZ101" s="3"/>
      <c r="CA101" s="4"/>
      <c r="CB101" s="4"/>
      <c r="CC101" s="4"/>
      <c r="CD101" s="4"/>
      <c r="CE101" s="4"/>
      <c r="CF101" s="4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</row>
    <row r="102" spans="1:98" s="2" customFormat="1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BY102" s="3"/>
      <c r="BZ102" s="3"/>
      <c r="CA102" s="4"/>
      <c r="CB102" s="4"/>
      <c r="CC102" s="4"/>
      <c r="CD102" s="4"/>
      <c r="CE102" s="4"/>
      <c r="CF102" s="4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</row>
    <row r="103" spans="1:98" s="2" customFormat="1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BY103" s="3"/>
      <c r="BZ103" s="3"/>
      <c r="CA103" s="4"/>
      <c r="CB103" s="4"/>
      <c r="CC103" s="4"/>
      <c r="CD103" s="4"/>
      <c r="CE103" s="4"/>
      <c r="CF103" s="4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</row>
    <row r="104" spans="1:98" s="2" customFormat="1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BY104" s="3"/>
      <c r="BZ104" s="3"/>
      <c r="CA104" s="4"/>
      <c r="CB104" s="4"/>
      <c r="CC104" s="4"/>
      <c r="CD104" s="4"/>
      <c r="CE104" s="4"/>
      <c r="CF104" s="4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</row>
    <row r="105" spans="1:98" s="2" customFormat="1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BY105" s="3"/>
      <c r="BZ105" s="3"/>
      <c r="CA105" s="4"/>
      <c r="CB105" s="4"/>
      <c r="CC105" s="4"/>
      <c r="CD105" s="4"/>
      <c r="CE105" s="4"/>
      <c r="CF105" s="4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</row>
    <row r="106" spans="1:98" s="2" customFormat="1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BY106" s="3"/>
      <c r="BZ106" s="3"/>
      <c r="CA106" s="4"/>
      <c r="CB106" s="4"/>
      <c r="CC106" s="4"/>
      <c r="CD106" s="4"/>
      <c r="CE106" s="4"/>
      <c r="CF106" s="4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</row>
    <row r="107" spans="1:98" s="2" customFormat="1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BY107" s="3"/>
      <c r="BZ107" s="3"/>
      <c r="CA107" s="4"/>
      <c r="CB107" s="4"/>
      <c r="CC107" s="4"/>
      <c r="CD107" s="4"/>
      <c r="CE107" s="4"/>
      <c r="CF107" s="4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</row>
    <row r="108" spans="1:98" s="2" customFormat="1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BY108" s="3"/>
      <c r="BZ108" s="3"/>
      <c r="CA108" s="4"/>
      <c r="CB108" s="4"/>
      <c r="CC108" s="4"/>
      <c r="CD108" s="4"/>
      <c r="CE108" s="4"/>
      <c r="CF108" s="4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</row>
    <row r="109" spans="1:98" s="2" customFormat="1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BY109" s="3"/>
      <c r="BZ109" s="3"/>
      <c r="CA109" s="4"/>
      <c r="CB109" s="4"/>
      <c r="CC109" s="4"/>
      <c r="CD109" s="4"/>
      <c r="CE109" s="4"/>
      <c r="CF109" s="4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</row>
    <row r="110" spans="1:98" s="2" customFormat="1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BY110" s="3"/>
      <c r="BZ110" s="3"/>
      <c r="CA110" s="4"/>
      <c r="CB110" s="4"/>
      <c r="CC110" s="4"/>
      <c r="CD110" s="4"/>
      <c r="CE110" s="4"/>
      <c r="CF110" s="4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</row>
    <row r="111" spans="1:98" s="2" customFormat="1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BY111" s="3"/>
      <c r="BZ111" s="3"/>
      <c r="CA111" s="4"/>
      <c r="CB111" s="4"/>
      <c r="CC111" s="4"/>
      <c r="CD111" s="4"/>
      <c r="CE111" s="4"/>
      <c r="CF111" s="4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</row>
    <row r="112" spans="1:98" s="2" customFormat="1" ht="18" customHeight="1" x14ac:dyDescent="0.2">
      <c r="A112" s="650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651">
        <f>SUM(F83:F111)</f>
        <v>0</v>
      </c>
      <c r="G112" s="6"/>
      <c r="I112" s="6"/>
      <c r="J112" s="6"/>
      <c r="K112" s="6"/>
      <c r="AU112" s="6"/>
      <c r="BY112" s="3"/>
      <c r="BZ112" s="3"/>
      <c r="CA112" s="4"/>
      <c r="CB112" s="4"/>
      <c r="CC112" s="4"/>
      <c r="CD112" s="4"/>
      <c r="CE112" s="4"/>
      <c r="CF112" s="4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</row>
    <row r="113" spans="1:98" s="2" customFormat="1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BY113" s="3"/>
      <c r="BZ113" s="3"/>
      <c r="CA113" s="4"/>
      <c r="CB113" s="4"/>
      <c r="CC113" s="4"/>
      <c r="CD113" s="4"/>
      <c r="CE113" s="4"/>
      <c r="CF113" s="4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</row>
    <row r="114" spans="1:98" s="2" customFormat="1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652" t="s">
        <v>8</v>
      </c>
      <c r="F114" s="649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BY114" s="3"/>
      <c r="BZ114" s="3"/>
      <c r="CA114" s="4"/>
      <c r="CB114" s="4"/>
      <c r="CC114" s="4"/>
      <c r="CD114" s="4"/>
      <c r="CE114" s="4"/>
      <c r="CF114" s="4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</row>
    <row r="115" spans="1:98" s="2" customFormat="1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BY115" s="3"/>
      <c r="BZ115" s="3"/>
      <c r="CA115" s="4"/>
      <c r="CB115" s="4"/>
      <c r="CC115" s="4"/>
      <c r="CD115" s="4"/>
      <c r="CE115" s="4"/>
      <c r="CF115" s="4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</row>
    <row r="116" spans="1:98" s="2" customFormat="1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BY116" s="3"/>
      <c r="BZ116" s="3"/>
      <c r="CA116" s="4"/>
      <c r="CB116" s="4"/>
      <c r="CC116" s="4"/>
      <c r="CD116" s="4"/>
      <c r="CE116" s="4"/>
      <c r="CF116" s="4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</row>
    <row r="117" spans="1:98" s="2" customFormat="1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BY117" s="3"/>
      <c r="BZ117" s="3"/>
      <c r="CA117" s="4"/>
      <c r="CB117" s="4"/>
      <c r="CC117" s="4"/>
      <c r="CD117" s="4"/>
      <c r="CE117" s="4"/>
      <c r="CF117" s="4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</row>
    <row r="118" spans="1:98" s="2" customFormat="1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BY118" s="3"/>
      <c r="BZ118" s="3"/>
      <c r="CA118" s="4"/>
      <c r="CB118" s="4"/>
      <c r="CC118" s="4"/>
      <c r="CD118" s="4"/>
      <c r="CE118" s="4"/>
      <c r="CF118" s="4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</row>
    <row r="119" spans="1:98" s="2" customFormat="1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BY119" s="3"/>
      <c r="BZ119" s="3"/>
      <c r="CA119" s="4"/>
      <c r="CB119" s="4"/>
      <c r="CC119" s="4"/>
      <c r="CD119" s="4"/>
      <c r="CE119" s="4"/>
      <c r="CF119" s="4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</row>
    <row r="120" spans="1:98" s="2" customFormat="1" ht="18.75" customHeight="1" x14ac:dyDescent="0.2">
      <c r="A120" s="647" t="s">
        <v>5</v>
      </c>
      <c r="B120" s="241">
        <f>SUM(B115:B119)</f>
        <v>0</v>
      </c>
      <c r="C120" s="242">
        <f>SUM(C115:C119)</f>
        <v>0</v>
      </c>
      <c r="D120" s="653">
        <f>SUM(D115:D119)</f>
        <v>0</v>
      </c>
      <c r="E120" s="651">
        <f>SUM(E115:E119)</f>
        <v>0</v>
      </c>
      <c r="F120" s="651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BY120" s="3"/>
      <c r="BZ120" s="3"/>
      <c r="CA120" s="4"/>
      <c r="CB120" s="4"/>
      <c r="CC120" s="4"/>
      <c r="CD120" s="4"/>
      <c r="CE120" s="4"/>
      <c r="CF120" s="4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</row>
    <row r="121" spans="1:98" s="2" customFormat="1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BY121" s="3"/>
      <c r="BZ121" s="3"/>
      <c r="CA121" s="4"/>
      <c r="CB121" s="4"/>
      <c r="CC121" s="4"/>
      <c r="CD121" s="4"/>
      <c r="CE121" s="4"/>
      <c r="CF121" s="4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</row>
    <row r="122" spans="1:98" s="2" customFormat="1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652" t="s">
        <v>8</v>
      </c>
      <c r="F122" s="649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BY122" s="3"/>
      <c r="BZ122" s="3"/>
      <c r="CA122" s="4"/>
      <c r="CB122" s="4"/>
      <c r="CC122" s="4"/>
      <c r="CD122" s="4"/>
      <c r="CE122" s="4"/>
      <c r="CF122" s="4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</row>
    <row r="123" spans="1:98" s="2" customFormat="1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BY123" s="3"/>
      <c r="BZ123" s="3"/>
      <c r="CA123" s="4"/>
      <c r="CB123" s="4"/>
      <c r="CC123" s="4"/>
      <c r="CD123" s="4"/>
      <c r="CE123" s="4"/>
      <c r="CF123" s="4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</row>
    <row r="124" spans="1:98" s="2" customFormat="1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BY124" s="3"/>
      <c r="BZ124" s="3"/>
      <c r="CA124" s="4"/>
      <c r="CB124" s="4"/>
      <c r="CC124" s="4"/>
      <c r="CD124" s="4"/>
      <c r="CE124" s="4"/>
      <c r="CF124" s="4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</row>
    <row r="125" spans="1:98" s="2" customFormat="1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BY125" s="3"/>
      <c r="BZ125" s="3"/>
      <c r="CA125" s="4"/>
      <c r="CB125" s="4"/>
      <c r="CC125" s="4"/>
      <c r="CD125" s="4"/>
      <c r="CE125" s="4"/>
      <c r="CF125" s="4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</row>
    <row r="126" spans="1:98" s="2" customFormat="1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BY126" s="3"/>
      <c r="BZ126" s="3"/>
      <c r="CA126" s="4"/>
      <c r="CB126" s="4"/>
      <c r="CC126" s="4"/>
      <c r="CD126" s="4"/>
      <c r="CE126" s="4"/>
      <c r="CF126" s="4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</row>
    <row r="127" spans="1:98" s="2" customFormat="1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BY127" s="3"/>
      <c r="BZ127" s="3"/>
      <c r="CA127" s="4"/>
      <c r="CB127" s="4"/>
      <c r="CC127" s="4"/>
      <c r="CD127" s="4"/>
      <c r="CE127" s="4"/>
      <c r="CF127" s="4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</row>
    <row r="128" spans="1:98" s="2" customFormat="1" ht="19.5" customHeight="1" x14ac:dyDescent="0.2">
      <c r="A128" s="647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651">
        <f>SUM(E123:E127)</f>
        <v>0</v>
      </c>
      <c r="F128" s="651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BY128" s="3"/>
      <c r="BZ128" s="3"/>
      <c r="CA128" s="4"/>
      <c r="CB128" s="4"/>
      <c r="CC128" s="4"/>
      <c r="CD128" s="4"/>
      <c r="CE128" s="4"/>
      <c r="CF128" s="4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1096" t="s">
        <v>129</v>
      </c>
      <c r="B130" s="1097"/>
      <c r="C130" s="1098" t="s">
        <v>5</v>
      </c>
      <c r="D130" s="1071" t="s">
        <v>7</v>
      </c>
      <c r="E130" s="1077"/>
      <c r="F130" s="1077"/>
      <c r="G130" s="1080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646" t="s">
        <v>30</v>
      </c>
      <c r="F131" s="619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1096" t="s">
        <v>133</v>
      </c>
      <c r="B135" s="1053"/>
      <c r="C135" s="1097"/>
      <c r="D135" s="1098" t="s">
        <v>5</v>
      </c>
      <c r="E135" s="1071" t="s">
        <v>7</v>
      </c>
      <c r="F135" s="1077"/>
      <c r="G135" s="1077"/>
      <c r="H135" s="1080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619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5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655"/>
      <c r="F139" s="656"/>
      <c r="G139" s="657"/>
      <c r="H139" s="658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1100" t="s">
        <v>137</v>
      </c>
      <c r="B140" s="1101" t="s">
        <v>5</v>
      </c>
      <c r="C140" s="1102" t="s">
        <v>138</v>
      </c>
      <c r="D140" s="993"/>
      <c r="E140" s="994"/>
      <c r="F140" s="930" t="s">
        <v>139</v>
      </c>
      <c r="G140" s="931" t="s">
        <v>140</v>
      </c>
      <c r="H140" s="995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615" t="s">
        <v>143</v>
      </c>
      <c r="F141" s="930"/>
      <c r="G141" s="931"/>
      <c r="H141" s="615" t="s">
        <v>29</v>
      </c>
      <c r="I141" s="611" t="s">
        <v>30</v>
      </c>
      <c r="J141" s="611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2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3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4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2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3"/>
        <v/>
      </c>
      <c r="CB144" s="31"/>
      <c r="CC144" s="31"/>
      <c r="CD144" s="31"/>
      <c r="CE144" s="31"/>
      <c r="CF144" s="31"/>
      <c r="CG144" s="32">
        <f t="shared" si="24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98" s="2" customFormat="1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BY145" s="3"/>
      <c r="BZ145" s="3"/>
      <c r="CA145" s="4"/>
      <c r="CB145" s="4"/>
      <c r="CC145" s="4"/>
      <c r="CD145" s="4"/>
      <c r="CE145" s="4"/>
      <c r="CF145" s="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</row>
    <row r="146" spans="1:98" s="2" customFormat="1" ht="21.75" customHeight="1" x14ac:dyDescent="0.2">
      <c r="A146" s="1100" t="s">
        <v>145</v>
      </c>
      <c r="B146" s="1101" t="s">
        <v>146</v>
      </c>
      <c r="C146" s="1102" t="s">
        <v>147</v>
      </c>
      <c r="D146" s="994"/>
      <c r="E146" s="993" t="s">
        <v>148</v>
      </c>
      <c r="F146" s="994"/>
      <c r="G146" s="993" t="s">
        <v>149</v>
      </c>
      <c r="H146" s="994"/>
      <c r="I146" s="1102" t="s">
        <v>150</v>
      </c>
      <c r="J146" s="994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BY146" s="3"/>
      <c r="BZ146" s="3"/>
      <c r="CA146" s="4"/>
      <c r="CB146" s="4"/>
      <c r="CC146" s="4"/>
      <c r="CD146" s="4"/>
      <c r="CE146" s="4"/>
      <c r="CF146" s="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</row>
    <row r="147" spans="1:98" s="2" customFormat="1" ht="24" customHeight="1" x14ac:dyDescent="0.2">
      <c r="A147" s="912"/>
      <c r="B147" s="848"/>
      <c r="C147" s="15" t="s">
        <v>151</v>
      </c>
      <c r="D147" s="615" t="s">
        <v>152</v>
      </c>
      <c r="E147" s="15" t="s">
        <v>151</v>
      </c>
      <c r="F147" s="659" t="s">
        <v>152</v>
      </c>
      <c r="G147" s="15" t="s">
        <v>151</v>
      </c>
      <c r="H147" s="615" t="s">
        <v>152</v>
      </c>
      <c r="I147" s="15" t="s">
        <v>151</v>
      </c>
      <c r="J147" s="615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BY147" s="3"/>
      <c r="BZ147" s="3"/>
      <c r="CA147" s="4"/>
      <c r="CB147" s="4"/>
      <c r="CC147" s="4"/>
      <c r="CD147" s="4"/>
      <c r="CE147" s="4"/>
      <c r="CF147" s="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</row>
    <row r="148" spans="1:98" s="2" customFormat="1" ht="15" customHeight="1" x14ac:dyDescent="0.2">
      <c r="A148" s="1101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BY148" s="3"/>
      <c r="BZ148" s="3"/>
      <c r="CA148" s="4"/>
      <c r="CB148" s="4"/>
      <c r="CC148" s="4"/>
      <c r="CD148" s="4"/>
      <c r="CE148" s="4"/>
      <c r="CF148" s="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</row>
    <row r="149" spans="1:98" s="2" customFormat="1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BY149" s="3"/>
      <c r="BZ149" s="3"/>
      <c r="CA149" s="4"/>
      <c r="CB149" s="4"/>
      <c r="CC149" s="4"/>
      <c r="CD149" s="4"/>
      <c r="CE149" s="4"/>
      <c r="CF149" s="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</row>
    <row r="150" spans="1:98" s="2" customFormat="1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BY150" s="3"/>
      <c r="BZ150" s="3"/>
      <c r="CA150" s="4"/>
      <c r="CB150" s="4"/>
      <c r="CC150" s="4"/>
      <c r="CD150" s="4"/>
      <c r="CE150" s="4"/>
      <c r="CF150" s="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</row>
    <row r="151" spans="1:98" s="2" customFormat="1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BY151" s="3"/>
      <c r="BZ151" s="3"/>
      <c r="CA151" s="4"/>
      <c r="CB151" s="4"/>
      <c r="CC151" s="4"/>
      <c r="CD151" s="4"/>
      <c r="CE151" s="4"/>
      <c r="CF151" s="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</row>
    <row r="152" spans="1:98" s="2" customFormat="1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BY152" s="3"/>
      <c r="BZ152" s="3"/>
      <c r="CA152" s="4"/>
      <c r="CB152" s="4"/>
      <c r="CC152" s="4"/>
      <c r="CD152" s="4"/>
      <c r="CE152" s="4"/>
      <c r="CF152" s="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</row>
    <row r="153" spans="1:98" s="2" customFormat="1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BY153" s="3"/>
      <c r="BZ153" s="3"/>
      <c r="CA153" s="4"/>
      <c r="CB153" s="4"/>
      <c r="CC153" s="4"/>
      <c r="CD153" s="4"/>
      <c r="CE153" s="4"/>
      <c r="CF153" s="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</row>
    <row r="154" spans="1:98" s="2" customFormat="1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BY154" s="3"/>
      <c r="BZ154" s="3"/>
      <c r="CA154" s="4"/>
      <c r="CB154" s="4"/>
      <c r="CC154" s="4"/>
      <c r="CD154" s="4"/>
      <c r="CE154" s="4"/>
      <c r="CF154" s="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</row>
    <row r="155" spans="1:98" s="2" customFormat="1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BY155" s="3"/>
      <c r="BZ155" s="3"/>
      <c r="CA155" s="4"/>
      <c r="CB155" s="4"/>
      <c r="CC155" s="4"/>
      <c r="CD155" s="4"/>
      <c r="CE155" s="4"/>
      <c r="CF155" s="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</row>
    <row r="156" spans="1:98" s="2" customFormat="1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BY156" s="3"/>
      <c r="BZ156" s="3"/>
      <c r="CA156" s="4"/>
      <c r="CB156" s="4"/>
      <c r="CC156" s="4"/>
      <c r="CD156" s="4"/>
      <c r="CE156" s="4"/>
      <c r="CF156" s="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</row>
    <row r="157" spans="1:98" s="2" customFormat="1" ht="15" customHeight="1" x14ac:dyDescent="0.2">
      <c r="A157" s="1101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BY157" s="3"/>
      <c r="BZ157" s="3"/>
      <c r="CA157" s="4"/>
      <c r="CB157" s="4"/>
      <c r="CC157" s="4"/>
      <c r="CD157" s="4"/>
      <c r="CE157" s="4"/>
      <c r="CF157" s="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</row>
    <row r="158" spans="1:98" s="2" customFormat="1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BY158" s="3"/>
      <c r="BZ158" s="3"/>
      <c r="CA158" s="4"/>
      <c r="CB158" s="4"/>
      <c r="CC158" s="4"/>
      <c r="CD158" s="4"/>
      <c r="CE158" s="4"/>
      <c r="CF158" s="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</row>
    <row r="159" spans="1:98" s="2" customFormat="1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BY159" s="3"/>
      <c r="BZ159" s="3"/>
      <c r="CA159" s="4"/>
      <c r="CB159" s="4"/>
      <c r="CC159" s="4"/>
      <c r="CD159" s="4"/>
      <c r="CE159" s="4"/>
      <c r="CF159" s="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</row>
    <row r="160" spans="1:98" s="2" customFormat="1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BY160" s="3"/>
      <c r="BZ160" s="3"/>
      <c r="CA160" s="4"/>
      <c r="CB160" s="4"/>
      <c r="CC160" s="4"/>
      <c r="CD160" s="4"/>
      <c r="CE160" s="4"/>
      <c r="CF160" s="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</row>
    <row r="161" spans="1:98" s="2" customFormat="1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BY161" s="3"/>
      <c r="BZ161" s="3"/>
      <c r="CA161" s="4"/>
      <c r="CB161" s="4"/>
      <c r="CC161" s="4"/>
      <c r="CD161" s="4"/>
      <c r="CE161" s="4"/>
      <c r="CF161" s="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</row>
    <row r="162" spans="1:98" s="2" customFormat="1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BY162" s="3"/>
      <c r="BZ162" s="3"/>
      <c r="CA162" s="4"/>
      <c r="CB162" s="4"/>
      <c r="CC162" s="4"/>
      <c r="CD162" s="4"/>
      <c r="CE162" s="4"/>
      <c r="CF162" s="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</row>
    <row r="163" spans="1:98" s="2" customFormat="1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BY163" s="3"/>
      <c r="BZ163" s="3"/>
      <c r="CA163" s="4"/>
      <c r="CB163" s="4"/>
      <c r="CC163" s="4"/>
      <c r="CD163" s="4"/>
      <c r="CE163" s="4"/>
      <c r="CF163" s="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</row>
    <row r="164" spans="1:98" s="2" customFormat="1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Y164" s="3"/>
      <c r="BZ164" s="3"/>
      <c r="CA164" s="4"/>
      <c r="CB164" s="4"/>
      <c r="CC164" s="4"/>
      <c r="CD164" s="4"/>
      <c r="CE164" s="4"/>
      <c r="CF164" s="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</row>
    <row r="165" spans="1:98" s="2" customFormat="1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Y165" s="3"/>
      <c r="BZ165" s="3"/>
      <c r="CA165" s="4"/>
      <c r="CB165" s="4"/>
      <c r="CC165" s="4"/>
      <c r="CD165" s="4"/>
      <c r="CE165" s="4"/>
      <c r="CF165" s="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</row>
    <row r="166" spans="1:98" s="2" customFormat="1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Y166" s="3"/>
      <c r="BZ166" s="3"/>
      <c r="CA166" s="4"/>
      <c r="CB166" s="4"/>
      <c r="CC166" s="4"/>
      <c r="CD166" s="4"/>
      <c r="CE166" s="4"/>
      <c r="CF166" s="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</row>
    <row r="167" spans="1:98" s="2" customFormat="1" ht="15" customHeight="1" x14ac:dyDescent="0.2">
      <c r="A167" s="1103" t="s">
        <v>35</v>
      </c>
      <c r="B167" s="1104" t="s">
        <v>5</v>
      </c>
      <c r="C167" s="954"/>
      <c r="D167" s="1105"/>
      <c r="E167" s="1106" t="s">
        <v>81</v>
      </c>
      <c r="F167" s="997"/>
      <c r="G167" s="997"/>
      <c r="H167" s="997"/>
      <c r="I167" s="997"/>
      <c r="J167" s="997"/>
      <c r="K167" s="997"/>
      <c r="L167" s="997"/>
      <c r="M167" s="997"/>
      <c r="N167" s="997"/>
      <c r="O167" s="997"/>
      <c r="P167" s="997"/>
      <c r="Q167" s="997"/>
      <c r="R167" s="997"/>
      <c r="S167" s="997"/>
      <c r="T167" s="997"/>
      <c r="U167" s="997"/>
      <c r="V167" s="997"/>
      <c r="W167" s="997"/>
      <c r="X167" s="997"/>
      <c r="Y167" s="997"/>
      <c r="Z167" s="997"/>
      <c r="AA167" s="997"/>
      <c r="AB167" s="997"/>
      <c r="AC167" s="997"/>
      <c r="AD167" s="997"/>
      <c r="AE167" s="997"/>
      <c r="AF167" s="997"/>
      <c r="AG167" s="997"/>
      <c r="AH167" s="997"/>
      <c r="AI167" s="997"/>
      <c r="AJ167" s="997"/>
      <c r="AK167" s="997"/>
      <c r="AL167" s="997"/>
      <c r="AM167" s="997"/>
      <c r="AN167" s="997"/>
      <c r="AO167" s="997"/>
      <c r="AP167" s="1107"/>
      <c r="AQ167" s="999" t="s">
        <v>170</v>
      </c>
      <c r="AR167" s="999"/>
      <c r="AS167" s="1000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Y167" s="3"/>
      <c r="BZ167" s="3"/>
      <c r="CA167" s="4"/>
      <c r="CB167" s="4"/>
      <c r="CC167" s="4"/>
      <c r="CD167" s="4"/>
      <c r="CE167" s="4"/>
      <c r="CF167" s="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</row>
    <row r="168" spans="1:98" s="2" customFormat="1" ht="15" customHeight="1" x14ac:dyDescent="0.2">
      <c r="A168" s="933"/>
      <c r="B168" s="913"/>
      <c r="C168" s="934"/>
      <c r="D168" s="935"/>
      <c r="E168" s="1102" t="s">
        <v>10</v>
      </c>
      <c r="F168" s="994"/>
      <c r="G168" s="1102" t="s">
        <v>11</v>
      </c>
      <c r="H168" s="994"/>
      <c r="I168" s="1102" t="s">
        <v>12</v>
      </c>
      <c r="J168" s="994"/>
      <c r="K168" s="1102" t="s">
        <v>13</v>
      </c>
      <c r="L168" s="994"/>
      <c r="M168" s="1102" t="s">
        <v>14</v>
      </c>
      <c r="N168" s="994"/>
      <c r="O168" s="1102" t="s">
        <v>15</v>
      </c>
      <c r="P168" s="994"/>
      <c r="Q168" s="1102" t="s">
        <v>16</v>
      </c>
      <c r="R168" s="994"/>
      <c r="S168" s="1102" t="s">
        <v>17</v>
      </c>
      <c r="T168" s="994"/>
      <c r="U168" s="1102" t="s">
        <v>18</v>
      </c>
      <c r="V168" s="994"/>
      <c r="W168" s="1102" t="s">
        <v>19</v>
      </c>
      <c r="X168" s="994"/>
      <c r="Y168" s="1102" t="s">
        <v>20</v>
      </c>
      <c r="Z168" s="994"/>
      <c r="AA168" s="1102" t="s">
        <v>21</v>
      </c>
      <c r="AB168" s="994"/>
      <c r="AC168" s="1102" t="s">
        <v>22</v>
      </c>
      <c r="AD168" s="994"/>
      <c r="AE168" s="1102" t="s">
        <v>23</v>
      </c>
      <c r="AF168" s="994"/>
      <c r="AG168" s="1102" t="s">
        <v>24</v>
      </c>
      <c r="AH168" s="994"/>
      <c r="AI168" s="1102" t="s">
        <v>25</v>
      </c>
      <c r="AJ168" s="994"/>
      <c r="AK168" s="1102" t="s">
        <v>26</v>
      </c>
      <c r="AL168" s="994"/>
      <c r="AM168" s="1102" t="s">
        <v>27</v>
      </c>
      <c r="AN168" s="994"/>
      <c r="AO168" s="1106" t="s">
        <v>28</v>
      </c>
      <c r="AP168" s="1107"/>
      <c r="AQ168" s="1108" t="s">
        <v>171</v>
      </c>
      <c r="AR168" s="1106" t="s">
        <v>172</v>
      </c>
      <c r="AS168" s="997"/>
      <c r="AT168" s="521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Y168" s="3"/>
      <c r="BZ168" s="3"/>
      <c r="CA168" s="4"/>
      <c r="CB168" s="4"/>
      <c r="CC168" s="4"/>
      <c r="CD168" s="4"/>
      <c r="CE168" s="4"/>
      <c r="CF168" s="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</row>
    <row r="169" spans="1:98" s="2" customFormat="1" ht="35.25" customHeight="1" x14ac:dyDescent="0.2">
      <c r="A169" s="923"/>
      <c r="B169" s="225" t="s">
        <v>32</v>
      </c>
      <c r="C169" s="226" t="s">
        <v>33</v>
      </c>
      <c r="D169" s="609" t="s">
        <v>34</v>
      </c>
      <c r="E169" s="593" t="s">
        <v>33</v>
      </c>
      <c r="F169" s="594" t="s">
        <v>34</v>
      </c>
      <c r="G169" s="593" t="s">
        <v>33</v>
      </c>
      <c r="H169" s="594" t="s">
        <v>34</v>
      </c>
      <c r="I169" s="593" t="s">
        <v>33</v>
      </c>
      <c r="J169" s="594" t="s">
        <v>34</v>
      </c>
      <c r="K169" s="593" t="s">
        <v>33</v>
      </c>
      <c r="L169" s="594" t="s">
        <v>34</v>
      </c>
      <c r="M169" s="593" t="s">
        <v>33</v>
      </c>
      <c r="N169" s="594" t="s">
        <v>34</v>
      </c>
      <c r="O169" s="593" t="s">
        <v>33</v>
      </c>
      <c r="P169" s="594" t="s">
        <v>34</v>
      </c>
      <c r="Q169" s="593" t="s">
        <v>33</v>
      </c>
      <c r="R169" s="594" t="s">
        <v>34</v>
      </c>
      <c r="S169" s="593" t="s">
        <v>33</v>
      </c>
      <c r="T169" s="594" t="s">
        <v>34</v>
      </c>
      <c r="U169" s="593" t="s">
        <v>33</v>
      </c>
      <c r="V169" s="594" t="s">
        <v>34</v>
      </c>
      <c r="W169" s="593" t="s">
        <v>33</v>
      </c>
      <c r="X169" s="594" t="s">
        <v>34</v>
      </c>
      <c r="Y169" s="593" t="s">
        <v>33</v>
      </c>
      <c r="Z169" s="594" t="s">
        <v>34</v>
      </c>
      <c r="AA169" s="593" t="s">
        <v>33</v>
      </c>
      <c r="AB169" s="594" t="s">
        <v>34</v>
      </c>
      <c r="AC169" s="593" t="s">
        <v>33</v>
      </c>
      <c r="AD169" s="594" t="s">
        <v>34</v>
      </c>
      <c r="AE169" s="593" t="s">
        <v>33</v>
      </c>
      <c r="AF169" s="594" t="s">
        <v>34</v>
      </c>
      <c r="AG169" s="593" t="s">
        <v>33</v>
      </c>
      <c r="AH169" s="594" t="s">
        <v>34</v>
      </c>
      <c r="AI169" s="593" t="s">
        <v>33</v>
      </c>
      <c r="AJ169" s="594" t="s">
        <v>34</v>
      </c>
      <c r="AK169" s="593" t="s">
        <v>33</v>
      </c>
      <c r="AL169" s="594" t="s">
        <v>34</v>
      </c>
      <c r="AM169" s="593" t="s">
        <v>33</v>
      </c>
      <c r="AN169" s="594" t="s">
        <v>34</v>
      </c>
      <c r="AO169" s="593" t="s">
        <v>33</v>
      </c>
      <c r="AP169" s="595" t="s">
        <v>34</v>
      </c>
      <c r="AQ169" s="939"/>
      <c r="AR169" s="611" t="s">
        <v>173</v>
      </c>
      <c r="AS169" s="619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Y169" s="3"/>
      <c r="BZ169" s="3"/>
      <c r="CA169" s="4"/>
      <c r="CB169" s="4"/>
      <c r="CC169" s="4"/>
      <c r="CD169" s="4"/>
      <c r="CE169" s="4"/>
      <c r="CF169" s="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</row>
    <row r="170" spans="1:98" s="2" customFormat="1" x14ac:dyDescent="0.2">
      <c r="A170" s="661" t="s">
        <v>52</v>
      </c>
      <c r="B170" s="200">
        <f t="shared" ref="B170:B176" si="25">SUM(C170+D170)</f>
        <v>376</v>
      </c>
      <c r="C170" s="201">
        <f t="shared" ref="C170:C180" si="26">SUM(E170+G170+I170+K170+M170+O170+Q170+S170+U170+W170+Y170+AA170+AC170+AE170+AG170+AI170+AK170+AM170+AO170)</f>
        <v>185</v>
      </c>
      <c r="D170" s="597">
        <f t="shared" ref="D170:D187" si="27">SUM(F170+H170+J170+L170+N170+P170+R170+T170+V170+X170+Z170+AB170+AD170+AF170+AH170+AJ170+AL170+AN170+AP170)</f>
        <v>191</v>
      </c>
      <c r="E170" s="23">
        <v>15</v>
      </c>
      <c r="F170" s="598">
        <v>8</v>
      </c>
      <c r="G170" s="23">
        <v>3</v>
      </c>
      <c r="H170" s="25">
        <v>1</v>
      </c>
      <c r="I170" s="23">
        <v>7</v>
      </c>
      <c r="J170" s="25">
        <v>4</v>
      </c>
      <c r="K170" s="23">
        <v>9</v>
      </c>
      <c r="L170" s="25">
        <v>3</v>
      </c>
      <c r="M170" s="23">
        <v>5</v>
      </c>
      <c r="N170" s="25">
        <v>1</v>
      </c>
      <c r="O170" s="23">
        <v>13</v>
      </c>
      <c r="P170" s="25">
        <v>5</v>
      </c>
      <c r="Q170" s="23">
        <v>0</v>
      </c>
      <c r="R170" s="25">
        <v>2</v>
      </c>
      <c r="S170" s="23">
        <v>4</v>
      </c>
      <c r="T170" s="25">
        <v>7</v>
      </c>
      <c r="U170" s="23">
        <v>5</v>
      </c>
      <c r="V170" s="25">
        <v>3</v>
      </c>
      <c r="W170" s="23">
        <v>2</v>
      </c>
      <c r="X170" s="25">
        <v>7</v>
      </c>
      <c r="Y170" s="23">
        <v>6</v>
      </c>
      <c r="Z170" s="25">
        <v>6</v>
      </c>
      <c r="AA170" s="23">
        <v>5</v>
      </c>
      <c r="AB170" s="25">
        <v>13</v>
      </c>
      <c r="AC170" s="23">
        <v>17</v>
      </c>
      <c r="AD170" s="25">
        <v>23</v>
      </c>
      <c r="AE170" s="23">
        <v>11</v>
      </c>
      <c r="AF170" s="25">
        <v>15</v>
      </c>
      <c r="AG170" s="23">
        <v>19</v>
      </c>
      <c r="AH170" s="25">
        <v>12</v>
      </c>
      <c r="AI170" s="23">
        <v>10</v>
      </c>
      <c r="AJ170" s="25">
        <v>14</v>
      </c>
      <c r="AK170" s="23">
        <v>12</v>
      </c>
      <c r="AL170" s="25">
        <v>24</v>
      </c>
      <c r="AM170" s="23">
        <v>18</v>
      </c>
      <c r="AN170" s="25">
        <v>15</v>
      </c>
      <c r="AO170" s="632">
        <v>24</v>
      </c>
      <c r="AP170" s="27">
        <v>28</v>
      </c>
      <c r="AQ170" s="599">
        <v>251</v>
      </c>
      <c r="AR170" s="310">
        <v>43</v>
      </c>
      <c r="AS170" s="598">
        <v>82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Y170" s="3"/>
      <c r="BZ170" s="3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</row>
    <row r="171" spans="1:98" s="2" customFormat="1" x14ac:dyDescent="0.2">
      <c r="A171" s="312" t="s">
        <v>36</v>
      </c>
      <c r="B171" s="313">
        <f t="shared" si="25"/>
        <v>0</v>
      </c>
      <c r="C171" s="314">
        <f t="shared" si="26"/>
        <v>0</v>
      </c>
      <c r="D171" s="315">
        <f>SUM(F171+H171+J171+L171+N171+P171+R171+T171+V171+X171+Z171+AB171+AD171+AF171+AH171+AJ171+AL171+AN171+AP171)</f>
        <v>0</v>
      </c>
      <c r="E171" s="84">
        <v>0</v>
      </c>
      <c r="F171" s="316">
        <v>0</v>
      </c>
      <c r="G171" s="84">
        <v>0</v>
      </c>
      <c r="H171" s="85">
        <v>0</v>
      </c>
      <c r="I171" s="84">
        <v>0</v>
      </c>
      <c r="J171" s="85">
        <v>0</v>
      </c>
      <c r="K171" s="84">
        <v>0</v>
      </c>
      <c r="L171" s="85">
        <v>0</v>
      </c>
      <c r="M171" s="84">
        <v>0</v>
      </c>
      <c r="N171" s="85">
        <v>0</v>
      </c>
      <c r="O171" s="84">
        <v>0</v>
      </c>
      <c r="P171" s="85">
        <v>0</v>
      </c>
      <c r="Q171" s="84">
        <v>0</v>
      </c>
      <c r="R171" s="85">
        <v>0</v>
      </c>
      <c r="S171" s="84">
        <v>0</v>
      </c>
      <c r="T171" s="85">
        <v>0</v>
      </c>
      <c r="U171" s="84">
        <v>0</v>
      </c>
      <c r="V171" s="85">
        <v>0</v>
      </c>
      <c r="W171" s="84">
        <v>0</v>
      </c>
      <c r="X171" s="85">
        <v>0</v>
      </c>
      <c r="Y171" s="84">
        <v>0</v>
      </c>
      <c r="Z171" s="85">
        <v>0</v>
      </c>
      <c r="AA171" s="84">
        <v>0</v>
      </c>
      <c r="AB171" s="85">
        <v>0</v>
      </c>
      <c r="AC171" s="84">
        <v>0</v>
      </c>
      <c r="AD171" s="85">
        <v>0</v>
      </c>
      <c r="AE171" s="84">
        <v>0</v>
      </c>
      <c r="AF171" s="85">
        <v>0</v>
      </c>
      <c r="AG171" s="84">
        <v>0</v>
      </c>
      <c r="AH171" s="85">
        <v>0</v>
      </c>
      <c r="AI171" s="84">
        <v>0</v>
      </c>
      <c r="AJ171" s="85">
        <v>0</v>
      </c>
      <c r="AK171" s="84">
        <v>0</v>
      </c>
      <c r="AL171" s="85">
        <v>0</v>
      </c>
      <c r="AM171" s="84">
        <v>0</v>
      </c>
      <c r="AN171" s="85">
        <v>0</v>
      </c>
      <c r="AO171" s="86">
        <v>0</v>
      </c>
      <c r="AP171" s="87">
        <v>0</v>
      </c>
      <c r="AQ171" s="317">
        <v>0</v>
      </c>
      <c r="AR171" s="318">
        <v>0</v>
      </c>
      <c r="AS171" s="316">
        <v>0</v>
      </c>
      <c r="AT171" s="311" t="str">
        <f t="shared" ref="AT171:AT194" si="28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Y171" s="3"/>
      <c r="BZ171" s="3"/>
      <c r="CA171" s="31" t="str">
        <f t="shared" ref="CA171:CA194" si="29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0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</row>
    <row r="172" spans="1:98" s="2" customFormat="1" ht="27" customHeight="1" x14ac:dyDescent="0.2">
      <c r="A172" s="319" t="s">
        <v>175</v>
      </c>
      <c r="B172" s="320">
        <f t="shared" si="25"/>
        <v>4</v>
      </c>
      <c r="C172" s="321">
        <f t="shared" si="26"/>
        <v>2</v>
      </c>
      <c r="D172" s="322">
        <f t="shared" si="27"/>
        <v>2</v>
      </c>
      <c r="E172" s="37">
        <v>0</v>
      </c>
      <c r="F172" s="38">
        <v>0</v>
      </c>
      <c r="G172" s="37">
        <v>0</v>
      </c>
      <c r="H172" s="39">
        <v>0</v>
      </c>
      <c r="I172" s="37">
        <v>0</v>
      </c>
      <c r="J172" s="39">
        <v>0</v>
      </c>
      <c r="K172" s="37">
        <v>0</v>
      </c>
      <c r="L172" s="39">
        <v>0</v>
      </c>
      <c r="M172" s="37">
        <v>0</v>
      </c>
      <c r="N172" s="39">
        <v>0</v>
      </c>
      <c r="O172" s="37">
        <v>0</v>
      </c>
      <c r="P172" s="39">
        <v>0</v>
      </c>
      <c r="Q172" s="37">
        <v>0</v>
      </c>
      <c r="R172" s="39">
        <v>0</v>
      </c>
      <c r="S172" s="37">
        <v>0</v>
      </c>
      <c r="T172" s="39">
        <v>1</v>
      </c>
      <c r="U172" s="37">
        <v>1</v>
      </c>
      <c r="V172" s="39">
        <v>1</v>
      </c>
      <c r="W172" s="37">
        <v>0</v>
      </c>
      <c r="X172" s="39">
        <v>0</v>
      </c>
      <c r="Y172" s="37">
        <v>0</v>
      </c>
      <c r="Z172" s="39">
        <v>0</v>
      </c>
      <c r="AA172" s="37">
        <v>0</v>
      </c>
      <c r="AB172" s="39">
        <v>0</v>
      </c>
      <c r="AC172" s="37">
        <v>1</v>
      </c>
      <c r="AD172" s="39">
        <v>0</v>
      </c>
      <c r="AE172" s="37">
        <v>0</v>
      </c>
      <c r="AF172" s="39">
        <v>0</v>
      </c>
      <c r="AG172" s="37">
        <v>0</v>
      </c>
      <c r="AH172" s="39">
        <v>0</v>
      </c>
      <c r="AI172" s="37">
        <v>0</v>
      </c>
      <c r="AJ172" s="39">
        <v>0</v>
      </c>
      <c r="AK172" s="37">
        <v>0</v>
      </c>
      <c r="AL172" s="39">
        <v>0</v>
      </c>
      <c r="AM172" s="37">
        <v>0</v>
      </c>
      <c r="AN172" s="39">
        <v>0</v>
      </c>
      <c r="AO172" s="40">
        <v>0</v>
      </c>
      <c r="AP172" s="41">
        <v>0</v>
      </c>
      <c r="AQ172" s="174">
        <v>1</v>
      </c>
      <c r="AR172" s="216">
        <v>0</v>
      </c>
      <c r="AS172" s="38">
        <v>3</v>
      </c>
      <c r="AT172" s="311" t="str">
        <f t="shared" si="28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Y172" s="3"/>
      <c r="BZ172" s="3"/>
      <c r="CA172" s="31" t="str">
        <f t="shared" si="29"/>
        <v/>
      </c>
      <c r="CB172" s="31"/>
      <c r="CC172" s="31"/>
      <c r="CD172" s="31"/>
      <c r="CE172" s="31"/>
      <c r="CF172" s="31"/>
      <c r="CG172" s="32">
        <f t="shared" si="3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</row>
    <row r="173" spans="1:98" s="2" customFormat="1" ht="13.5" customHeight="1" x14ac:dyDescent="0.2">
      <c r="A173" s="323" t="s">
        <v>176</v>
      </c>
      <c r="B173" s="324">
        <f t="shared" si="25"/>
        <v>0</v>
      </c>
      <c r="C173" s="325">
        <f t="shared" si="26"/>
        <v>0</v>
      </c>
      <c r="D173" s="326">
        <f t="shared" si="27"/>
        <v>0</v>
      </c>
      <c r="E173" s="51">
        <v>0</v>
      </c>
      <c r="F173" s="57">
        <v>0</v>
      </c>
      <c r="G173" s="51">
        <v>0</v>
      </c>
      <c r="H173" s="57">
        <v>0</v>
      </c>
      <c r="I173" s="51">
        <v>0</v>
      </c>
      <c r="J173" s="57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7">
        <v>0</v>
      </c>
      <c r="AC173" s="51">
        <v>0</v>
      </c>
      <c r="AD173" s="57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51">
        <v>0</v>
      </c>
      <c r="AL173" s="52">
        <v>0</v>
      </c>
      <c r="AM173" s="51">
        <v>0</v>
      </c>
      <c r="AN173" s="52">
        <v>0</v>
      </c>
      <c r="AO173" s="53">
        <v>0</v>
      </c>
      <c r="AP173" s="54">
        <v>0</v>
      </c>
      <c r="AQ173" s="185">
        <v>0</v>
      </c>
      <c r="AR173" s="100">
        <v>0</v>
      </c>
      <c r="AS173" s="57">
        <v>0</v>
      </c>
      <c r="AT173" s="311" t="str">
        <f t="shared" si="28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Y173" s="3"/>
      <c r="BZ173" s="3"/>
      <c r="CA173" s="31" t="str">
        <f t="shared" si="29"/>
        <v/>
      </c>
      <c r="CB173" s="31"/>
      <c r="CC173" s="31"/>
      <c r="CD173" s="31"/>
      <c r="CE173" s="31"/>
      <c r="CF173" s="31"/>
      <c r="CG173" s="32">
        <f t="shared" si="3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</row>
    <row r="174" spans="1:98" s="2" customFormat="1" ht="15.6" customHeight="1" x14ac:dyDescent="0.2">
      <c r="A174" s="323" t="s">
        <v>177</v>
      </c>
      <c r="B174" s="324">
        <f t="shared" si="25"/>
        <v>29</v>
      </c>
      <c r="C174" s="325">
        <f t="shared" si="26"/>
        <v>14</v>
      </c>
      <c r="D174" s="326">
        <f t="shared" si="27"/>
        <v>15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1</v>
      </c>
      <c r="Z174" s="52">
        <v>0</v>
      </c>
      <c r="AA174" s="51">
        <v>1</v>
      </c>
      <c r="AB174" s="57">
        <v>0</v>
      </c>
      <c r="AC174" s="51">
        <v>0</v>
      </c>
      <c r="AD174" s="57">
        <v>0</v>
      </c>
      <c r="AE174" s="51">
        <v>1</v>
      </c>
      <c r="AF174" s="52">
        <v>2</v>
      </c>
      <c r="AG174" s="51">
        <v>1</v>
      </c>
      <c r="AH174" s="52">
        <v>2</v>
      </c>
      <c r="AI174" s="51">
        <v>1</v>
      </c>
      <c r="AJ174" s="52">
        <v>0</v>
      </c>
      <c r="AK174" s="51">
        <v>1</v>
      </c>
      <c r="AL174" s="52">
        <v>2</v>
      </c>
      <c r="AM174" s="51">
        <v>5</v>
      </c>
      <c r="AN174" s="52">
        <v>4</v>
      </c>
      <c r="AO174" s="53">
        <v>3</v>
      </c>
      <c r="AP174" s="54">
        <v>5</v>
      </c>
      <c r="AQ174" s="185">
        <v>11</v>
      </c>
      <c r="AR174" s="100">
        <v>0</v>
      </c>
      <c r="AS174" s="57">
        <v>18</v>
      </c>
      <c r="AT174" s="311" t="str">
        <f t="shared" si="28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BY174" s="3"/>
      <c r="BZ174" s="3"/>
      <c r="CA174" s="31" t="str">
        <f t="shared" si="29"/>
        <v/>
      </c>
      <c r="CB174" s="31"/>
      <c r="CC174" s="31"/>
      <c r="CD174" s="31"/>
      <c r="CE174" s="31"/>
      <c r="CF174" s="31"/>
      <c r="CG174" s="32">
        <f t="shared" si="3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</row>
    <row r="175" spans="1:98" s="2" customFormat="1" ht="15.6" customHeight="1" x14ac:dyDescent="0.2">
      <c r="A175" s="323" t="s">
        <v>178</v>
      </c>
      <c r="B175" s="324">
        <f t="shared" si="25"/>
        <v>0</v>
      </c>
      <c r="C175" s="325">
        <f t="shared" si="26"/>
        <v>0</v>
      </c>
      <c r="D175" s="326">
        <f t="shared" si="27"/>
        <v>0</v>
      </c>
      <c r="E175" s="51">
        <v>0</v>
      </c>
      <c r="F175" s="57">
        <v>0</v>
      </c>
      <c r="G175" s="51">
        <v>0</v>
      </c>
      <c r="H175" s="57">
        <v>0</v>
      </c>
      <c r="I175" s="51">
        <v>0</v>
      </c>
      <c r="J175" s="57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  <c r="Y175" s="51">
        <v>0</v>
      </c>
      <c r="Z175" s="52">
        <v>0</v>
      </c>
      <c r="AA175" s="51">
        <v>0</v>
      </c>
      <c r="AB175" s="57">
        <v>0</v>
      </c>
      <c r="AC175" s="51">
        <v>0</v>
      </c>
      <c r="AD175" s="57">
        <v>0</v>
      </c>
      <c r="AE175" s="51">
        <v>0</v>
      </c>
      <c r="AF175" s="52">
        <v>0</v>
      </c>
      <c r="AG175" s="51">
        <v>0</v>
      </c>
      <c r="AH175" s="52">
        <v>0</v>
      </c>
      <c r="AI175" s="51">
        <v>0</v>
      </c>
      <c r="AJ175" s="52">
        <v>0</v>
      </c>
      <c r="AK175" s="51">
        <v>0</v>
      </c>
      <c r="AL175" s="52">
        <v>0</v>
      </c>
      <c r="AM175" s="51">
        <v>0</v>
      </c>
      <c r="AN175" s="52">
        <v>0</v>
      </c>
      <c r="AO175" s="53">
        <v>0</v>
      </c>
      <c r="AP175" s="54">
        <v>0</v>
      </c>
      <c r="AQ175" s="185">
        <v>0</v>
      </c>
      <c r="AR175" s="100">
        <v>0</v>
      </c>
      <c r="AS175" s="57">
        <v>0</v>
      </c>
      <c r="AT175" s="311" t="str">
        <f t="shared" si="28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BY175" s="3"/>
      <c r="BZ175" s="3"/>
      <c r="CA175" s="31" t="str">
        <f t="shared" si="29"/>
        <v/>
      </c>
      <c r="CB175" s="31"/>
      <c r="CC175" s="31"/>
      <c r="CD175" s="31"/>
      <c r="CE175" s="31"/>
      <c r="CF175" s="31"/>
      <c r="CG175" s="32">
        <f t="shared" si="3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</row>
    <row r="176" spans="1:98" s="2" customFormat="1" ht="15.6" customHeight="1" x14ac:dyDescent="0.2">
      <c r="A176" s="323" t="s">
        <v>179</v>
      </c>
      <c r="B176" s="324">
        <f t="shared" si="25"/>
        <v>0</v>
      </c>
      <c r="C176" s="325">
        <f t="shared" si="26"/>
        <v>0</v>
      </c>
      <c r="D176" s="326">
        <f>SUM(F176+H176+J176+L176+N176+P176+R176+T176+V176+X176+Z176+AB176+AD176+AF176+AH176+AJ176+AL176+AN176+AP176)</f>
        <v>0</v>
      </c>
      <c r="E176" s="51">
        <v>0</v>
      </c>
      <c r="F176" s="57">
        <v>0</v>
      </c>
      <c r="G176" s="51">
        <v>0</v>
      </c>
      <c r="H176" s="57">
        <v>0</v>
      </c>
      <c r="I176" s="51">
        <v>0</v>
      </c>
      <c r="J176" s="57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  <c r="Y176" s="51">
        <v>0</v>
      </c>
      <c r="Z176" s="52">
        <v>0</v>
      </c>
      <c r="AA176" s="51">
        <v>0</v>
      </c>
      <c r="AB176" s="57">
        <v>0</v>
      </c>
      <c r="AC176" s="51">
        <v>0</v>
      </c>
      <c r="AD176" s="57">
        <v>0</v>
      </c>
      <c r="AE176" s="51">
        <v>0</v>
      </c>
      <c r="AF176" s="52">
        <v>0</v>
      </c>
      <c r="AG176" s="51">
        <v>0</v>
      </c>
      <c r="AH176" s="52">
        <v>0</v>
      </c>
      <c r="AI176" s="51">
        <v>0</v>
      </c>
      <c r="AJ176" s="52">
        <v>0</v>
      </c>
      <c r="AK176" s="51">
        <v>0</v>
      </c>
      <c r="AL176" s="52">
        <v>0</v>
      </c>
      <c r="AM176" s="51">
        <v>0</v>
      </c>
      <c r="AN176" s="52">
        <v>0</v>
      </c>
      <c r="AO176" s="53">
        <v>0</v>
      </c>
      <c r="AP176" s="54">
        <v>0</v>
      </c>
      <c r="AQ176" s="185">
        <v>0</v>
      </c>
      <c r="AR176" s="100">
        <v>0</v>
      </c>
      <c r="AS176" s="57">
        <v>0</v>
      </c>
      <c r="AT176" s="311" t="str">
        <f t="shared" si="28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BY176" s="3"/>
      <c r="BZ176" s="3"/>
      <c r="CA176" s="31" t="str">
        <f t="shared" si="29"/>
        <v/>
      </c>
      <c r="CB176" s="31"/>
      <c r="CC176" s="31"/>
      <c r="CD176" s="31"/>
      <c r="CE176" s="31"/>
      <c r="CF176" s="31"/>
      <c r="CG176" s="32">
        <f t="shared" si="3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</row>
    <row r="177" spans="1:98" s="2" customFormat="1" ht="15.6" customHeight="1" x14ac:dyDescent="0.2">
      <c r="A177" s="323" t="s">
        <v>180</v>
      </c>
      <c r="B177" s="324">
        <f t="shared" ref="B177:B187" si="31">SUM(C177+D177)</f>
        <v>0</v>
      </c>
      <c r="C177" s="325">
        <f t="shared" si="26"/>
        <v>0</v>
      </c>
      <c r="D177" s="326">
        <f>SUM(F177+H177+J177+L177+N177+P177+R177+T177+V177+X177+Z177+AB177+AD177+AF177+AH177+AJ177+AL177+AN177+AP177)</f>
        <v>0</v>
      </c>
      <c r="E177" s="51">
        <v>0</v>
      </c>
      <c r="F177" s="57">
        <v>0</v>
      </c>
      <c r="G177" s="51">
        <v>0</v>
      </c>
      <c r="H177" s="57">
        <v>0</v>
      </c>
      <c r="I177" s="51">
        <v>0</v>
      </c>
      <c r="J177" s="57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  <c r="Y177" s="51">
        <v>0</v>
      </c>
      <c r="Z177" s="52">
        <v>0</v>
      </c>
      <c r="AA177" s="51">
        <v>0</v>
      </c>
      <c r="AB177" s="57">
        <v>0</v>
      </c>
      <c r="AC177" s="51">
        <v>0</v>
      </c>
      <c r="AD177" s="57">
        <v>0</v>
      </c>
      <c r="AE177" s="51">
        <v>0</v>
      </c>
      <c r="AF177" s="52">
        <v>0</v>
      </c>
      <c r="AG177" s="51">
        <v>0</v>
      </c>
      <c r="AH177" s="52">
        <v>0</v>
      </c>
      <c r="AI177" s="51">
        <v>0</v>
      </c>
      <c r="AJ177" s="52">
        <v>0</v>
      </c>
      <c r="AK177" s="51">
        <v>0</v>
      </c>
      <c r="AL177" s="52">
        <v>0</v>
      </c>
      <c r="AM177" s="51">
        <v>0</v>
      </c>
      <c r="AN177" s="52">
        <v>0</v>
      </c>
      <c r="AO177" s="53">
        <v>0</v>
      </c>
      <c r="AP177" s="54">
        <v>0</v>
      </c>
      <c r="AQ177" s="185">
        <v>0</v>
      </c>
      <c r="AR177" s="100">
        <v>0</v>
      </c>
      <c r="AS177" s="57">
        <v>0</v>
      </c>
      <c r="AT177" s="311" t="str">
        <f t="shared" si="28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BY177" s="3"/>
      <c r="BZ177" s="3"/>
      <c r="CA177" s="31" t="str">
        <f t="shared" si="29"/>
        <v/>
      </c>
      <c r="CB177" s="31"/>
      <c r="CC177" s="31"/>
      <c r="CD177" s="31"/>
      <c r="CE177" s="31"/>
      <c r="CF177" s="31"/>
      <c r="CG177" s="32">
        <f t="shared" si="3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</row>
    <row r="178" spans="1:98" s="2" customFormat="1" ht="15.6" customHeight="1" x14ac:dyDescent="0.2">
      <c r="A178" s="323" t="s">
        <v>59</v>
      </c>
      <c r="B178" s="324">
        <f t="shared" si="31"/>
        <v>0</v>
      </c>
      <c r="C178" s="325">
        <f t="shared" si="26"/>
        <v>0</v>
      </c>
      <c r="D178" s="326">
        <f t="shared" si="27"/>
        <v>0</v>
      </c>
      <c r="E178" s="51">
        <v>0</v>
      </c>
      <c r="F178" s="57">
        <v>0</v>
      </c>
      <c r="G178" s="51">
        <v>0</v>
      </c>
      <c r="H178" s="57">
        <v>0</v>
      </c>
      <c r="I178" s="51">
        <v>0</v>
      </c>
      <c r="J178" s="57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7">
        <v>0</v>
      </c>
      <c r="AC178" s="51">
        <v>0</v>
      </c>
      <c r="AD178" s="57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51">
        <v>0</v>
      </c>
      <c r="AL178" s="52">
        <v>0</v>
      </c>
      <c r="AM178" s="51">
        <v>0</v>
      </c>
      <c r="AN178" s="52">
        <v>0</v>
      </c>
      <c r="AO178" s="53">
        <v>0</v>
      </c>
      <c r="AP178" s="54">
        <v>0</v>
      </c>
      <c r="AQ178" s="185">
        <v>0</v>
      </c>
      <c r="AR178" s="100">
        <v>0</v>
      </c>
      <c r="AS178" s="57">
        <v>0</v>
      </c>
      <c r="AT178" s="311" t="str">
        <f t="shared" si="28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BY178" s="3"/>
      <c r="BZ178" s="3"/>
      <c r="CA178" s="31" t="str">
        <f t="shared" si="29"/>
        <v/>
      </c>
      <c r="CB178" s="31"/>
      <c r="CC178" s="31"/>
      <c r="CD178" s="31"/>
      <c r="CE178" s="31"/>
      <c r="CF178" s="31"/>
      <c r="CG178" s="32">
        <f t="shared" si="3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</row>
    <row r="179" spans="1:98" s="2" customFormat="1" ht="15.6" customHeight="1" x14ac:dyDescent="0.2">
      <c r="A179" s="323" t="s">
        <v>181</v>
      </c>
      <c r="B179" s="324">
        <f t="shared" si="31"/>
        <v>0</v>
      </c>
      <c r="C179" s="325">
        <f t="shared" si="26"/>
        <v>0</v>
      </c>
      <c r="D179" s="326">
        <f t="shared" si="27"/>
        <v>0</v>
      </c>
      <c r="E179" s="51">
        <v>0</v>
      </c>
      <c r="F179" s="57">
        <v>0</v>
      </c>
      <c r="G179" s="51">
        <v>0</v>
      </c>
      <c r="H179" s="57">
        <v>0</v>
      </c>
      <c r="I179" s="51">
        <v>0</v>
      </c>
      <c r="J179" s="57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7">
        <v>0</v>
      </c>
      <c r="AC179" s="51">
        <v>0</v>
      </c>
      <c r="AD179" s="57">
        <v>0</v>
      </c>
      <c r="AE179" s="51">
        <v>0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51">
        <v>0</v>
      </c>
      <c r="AL179" s="52">
        <v>0</v>
      </c>
      <c r="AM179" s="51">
        <v>0</v>
      </c>
      <c r="AN179" s="52">
        <v>0</v>
      </c>
      <c r="AO179" s="53">
        <v>0</v>
      </c>
      <c r="AP179" s="54">
        <v>0</v>
      </c>
      <c r="AQ179" s="185">
        <v>0</v>
      </c>
      <c r="AR179" s="100">
        <v>0</v>
      </c>
      <c r="AS179" s="57">
        <v>0</v>
      </c>
      <c r="AT179" s="311" t="str">
        <f t="shared" si="28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Y179" s="3"/>
      <c r="BZ179" s="3"/>
      <c r="CA179" s="31" t="str">
        <f t="shared" si="29"/>
        <v/>
      </c>
      <c r="CB179" s="31"/>
      <c r="CC179" s="31"/>
      <c r="CD179" s="31"/>
      <c r="CE179" s="31"/>
      <c r="CF179" s="31"/>
      <c r="CG179" s="32">
        <f t="shared" si="3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</row>
    <row r="180" spans="1:98" s="2" customFormat="1" ht="15.6" customHeight="1" x14ac:dyDescent="0.2">
      <c r="A180" s="323" t="s">
        <v>182</v>
      </c>
      <c r="B180" s="324">
        <f t="shared" si="31"/>
        <v>0</v>
      </c>
      <c r="C180" s="325">
        <f t="shared" si="26"/>
        <v>0</v>
      </c>
      <c r="D180" s="326">
        <f t="shared" si="27"/>
        <v>0</v>
      </c>
      <c r="E180" s="51">
        <v>0</v>
      </c>
      <c r="F180" s="57">
        <v>0</v>
      </c>
      <c r="G180" s="51">
        <v>0</v>
      </c>
      <c r="H180" s="57">
        <v>0</v>
      </c>
      <c r="I180" s="51">
        <v>0</v>
      </c>
      <c r="J180" s="57">
        <v>0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7">
        <v>0</v>
      </c>
      <c r="AC180" s="51">
        <v>0</v>
      </c>
      <c r="AD180" s="57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51">
        <v>0</v>
      </c>
      <c r="AL180" s="52">
        <v>0</v>
      </c>
      <c r="AM180" s="51">
        <v>0</v>
      </c>
      <c r="AN180" s="52">
        <v>0</v>
      </c>
      <c r="AO180" s="53">
        <v>0</v>
      </c>
      <c r="AP180" s="54">
        <v>0</v>
      </c>
      <c r="AQ180" s="185">
        <v>0</v>
      </c>
      <c r="AR180" s="100">
        <v>0</v>
      </c>
      <c r="AS180" s="57">
        <v>0</v>
      </c>
      <c r="AT180" s="311" t="str">
        <f t="shared" si="28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Y180" s="3"/>
      <c r="BZ180" s="3"/>
      <c r="CA180" s="31" t="str">
        <f t="shared" si="29"/>
        <v/>
      </c>
      <c r="CB180" s="31"/>
      <c r="CC180" s="31"/>
      <c r="CD180" s="31"/>
      <c r="CE180" s="31"/>
      <c r="CF180" s="31"/>
      <c r="CG180" s="32">
        <f t="shared" si="3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</row>
    <row r="181" spans="1:98" s="2" customFormat="1" ht="18" customHeight="1" x14ac:dyDescent="0.2">
      <c r="A181" s="323" t="s">
        <v>183</v>
      </c>
      <c r="B181" s="324">
        <f t="shared" si="31"/>
        <v>146</v>
      </c>
      <c r="C181" s="325">
        <f t="shared" ref="C181:D200" si="32">SUM(E181+G181+I181+K181+M181+O181+Q181+S181+U181+W181+Y181+AA181+AC181+AE181+AG181+AI181+AK181+AM181+AO181)</f>
        <v>52</v>
      </c>
      <c r="D181" s="326">
        <f t="shared" si="27"/>
        <v>94</v>
      </c>
      <c r="E181" s="51">
        <v>0</v>
      </c>
      <c r="F181" s="57">
        <v>0</v>
      </c>
      <c r="G181" s="51">
        <v>0</v>
      </c>
      <c r="H181" s="57">
        <v>0</v>
      </c>
      <c r="I181" s="51">
        <v>0</v>
      </c>
      <c r="J181" s="57">
        <v>1</v>
      </c>
      <c r="K181" s="51">
        <v>6</v>
      </c>
      <c r="L181" s="52">
        <v>2</v>
      </c>
      <c r="M181" s="51">
        <v>4</v>
      </c>
      <c r="N181" s="52">
        <v>1</v>
      </c>
      <c r="O181" s="51">
        <v>12</v>
      </c>
      <c r="P181" s="52">
        <v>3</v>
      </c>
      <c r="Q181" s="51">
        <v>0</v>
      </c>
      <c r="R181" s="52">
        <v>2</v>
      </c>
      <c r="S181" s="51">
        <v>1</v>
      </c>
      <c r="T181" s="52">
        <v>3</v>
      </c>
      <c r="U181" s="51">
        <v>2</v>
      </c>
      <c r="V181" s="52">
        <v>2</v>
      </c>
      <c r="W181" s="51">
        <v>2</v>
      </c>
      <c r="X181" s="52">
        <v>5</v>
      </c>
      <c r="Y181" s="51">
        <v>3</v>
      </c>
      <c r="Z181" s="52">
        <v>5</v>
      </c>
      <c r="AA181" s="51">
        <v>2</v>
      </c>
      <c r="AB181" s="57">
        <v>5</v>
      </c>
      <c r="AC181" s="51">
        <v>2</v>
      </c>
      <c r="AD181" s="57">
        <v>17</v>
      </c>
      <c r="AE181" s="51">
        <v>3</v>
      </c>
      <c r="AF181" s="52">
        <v>11</v>
      </c>
      <c r="AG181" s="51">
        <v>2</v>
      </c>
      <c r="AH181" s="52">
        <v>7</v>
      </c>
      <c r="AI181" s="51">
        <v>3</v>
      </c>
      <c r="AJ181" s="52">
        <v>9</v>
      </c>
      <c r="AK181" s="51">
        <v>1</v>
      </c>
      <c r="AL181" s="52">
        <v>11</v>
      </c>
      <c r="AM181" s="51">
        <v>6</v>
      </c>
      <c r="AN181" s="52">
        <v>3</v>
      </c>
      <c r="AO181" s="53">
        <v>3</v>
      </c>
      <c r="AP181" s="54">
        <v>7</v>
      </c>
      <c r="AQ181" s="185">
        <v>145</v>
      </c>
      <c r="AR181" s="100">
        <v>0</v>
      </c>
      <c r="AS181" s="57">
        <v>1</v>
      </c>
      <c r="AT181" s="311" t="str">
        <f t="shared" si="28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Y181" s="3"/>
      <c r="BZ181" s="3"/>
      <c r="CA181" s="31" t="str">
        <f t="shared" si="29"/>
        <v/>
      </c>
      <c r="CB181" s="31"/>
      <c r="CC181" s="31"/>
      <c r="CD181" s="31"/>
      <c r="CE181" s="31"/>
      <c r="CF181" s="31"/>
      <c r="CG181" s="32">
        <f t="shared" si="3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</row>
    <row r="182" spans="1:98" s="2" customFormat="1" ht="15" customHeight="1" x14ac:dyDescent="0.2">
      <c r="A182" s="323" t="s">
        <v>184</v>
      </c>
      <c r="B182" s="324">
        <f t="shared" si="31"/>
        <v>0</v>
      </c>
      <c r="C182" s="325">
        <f t="shared" si="32"/>
        <v>0</v>
      </c>
      <c r="D182" s="326">
        <f t="shared" si="27"/>
        <v>0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0</v>
      </c>
      <c r="AB182" s="57">
        <v>0</v>
      </c>
      <c r="AC182" s="51">
        <v>0</v>
      </c>
      <c r="AD182" s="57">
        <v>0</v>
      </c>
      <c r="AE182" s="51">
        <v>0</v>
      </c>
      <c r="AF182" s="52">
        <v>0</v>
      </c>
      <c r="AG182" s="51">
        <v>0</v>
      </c>
      <c r="AH182" s="52">
        <v>0</v>
      </c>
      <c r="AI182" s="51">
        <v>0</v>
      </c>
      <c r="AJ182" s="52">
        <v>0</v>
      </c>
      <c r="AK182" s="51">
        <v>0</v>
      </c>
      <c r="AL182" s="52">
        <v>0</v>
      </c>
      <c r="AM182" s="51">
        <v>0</v>
      </c>
      <c r="AN182" s="52">
        <v>0</v>
      </c>
      <c r="AO182" s="53">
        <v>0</v>
      </c>
      <c r="AP182" s="54">
        <v>0</v>
      </c>
      <c r="AQ182" s="185">
        <v>0</v>
      </c>
      <c r="AR182" s="100">
        <v>0</v>
      </c>
      <c r="AS182" s="57">
        <v>0</v>
      </c>
      <c r="AT182" s="311" t="str">
        <f t="shared" si="28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Y182" s="3"/>
      <c r="BZ182" s="3"/>
      <c r="CA182" s="31" t="str">
        <f t="shared" si="29"/>
        <v/>
      </c>
      <c r="CB182" s="31"/>
      <c r="CC182" s="31"/>
      <c r="CD182" s="31"/>
      <c r="CE182" s="31"/>
      <c r="CF182" s="31"/>
      <c r="CG182" s="32">
        <f t="shared" si="3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</row>
    <row r="183" spans="1:98" s="2" customFormat="1" ht="15" customHeight="1" x14ac:dyDescent="0.2">
      <c r="A183" s="323" t="s">
        <v>185</v>
      </c>
      <c r="B183" s="324">
        <f t="shared" si="31"/>
        <v>4</v>
      </c>
      <c r="C183" s="325">
        <f t="shared" si="32"/>
        <v>3</v>
      </c>
      <c r="D183" s="326">
        <f t="shared" si="27"/>
        <v>1</v>
      </c>
      <c r="E183" s="51">
        <v>0</v>
      </c>
      <c r="F183" s="57">
        <v>0</v>
      </c>
      <c r="G183" s="51">
        <v>0</v>
      </c>
      <c r="H183" s="57">
        <v>0</v>
      </c>
      <c r="I183" s="51">
        <v>0</v>
      </c>
      <c r="J183" s="57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  <c r="Y183" s="51">
        <v>0</v>
      </c>
      <c r="Z183" s="52">
        <v>0</v>
      </c>
      <c r="AA183" s="51">
        <v>1</v>
      </c>
      <c r="AB183" s="57">
        <v>1</v>
      </c>
      <c r="AC183" s="51">
        <v>0</v>
      </c>
      <c r="AD183" s="57">
        <v>0</v>
      </c>
      <c r="AE183" s="51">
        <v>1</v>
      </c>
      <c r="AF183" s="52">
        <v>0</v>
      </c>
      <c r="AG183" s="51">
        <v>0</v>
      </c>
      <c r="AH183" s="52">
        <v>0</v>
      </c>
      <c r="AI183" s="51">
        <v>1</v>
      </c>
      <c r="AJ183" s="52">
        <v>0</v>
      </c>
      <c r="AK183" s="51">
        <v>0</v>
      </c>
      <c r="AL183" s="52">
        <v>0</v>
      </c>
      <c r="AM183" s="51">
        <v>0</v>
      </c>
      <c r="AN183" s="52">
        <v>0</v>
      </c>
      <c r="AO183" s="53">
        <v>0</v>
      </c>
      <c r="AP183" s="54">
        <v>0</v>
      </c>
      <c r="AQ183" s="185">
        <v>4</v>
      </c>
      <c r="AR183" s="100">
        <v>0</v>
      </c>
      <c r="AS183" s="57">
        <v>0</v>
      </c>
      <c r="AT183" s="311" t="str">
        <f t="shared" si="28"/>
        <v/>
      </c>
      <c r="BY183" s="3"/>
      <c r="BZ183" s="3"/>
      <c r="CA183" s="31" t="str">
        <f t="shared" si="29"/>
        <v/>
      </c>
      <c r="CB183" s="31"/>
      <c r="CC183" s="31"/>
      <c r="CD183" s="31"/>
      <c r="CE183" s="31"/>
      <c r="CF183" s="31"/>
      <c r="CG183" s="32">
        <f t="shared" si="3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</row>
    <row r="184" spans="1:98" s="2" customFormat="1" ht="15" customHeight="1" x14ac:dyDescent="0.2">
      <c r="A184" s="323" t="s">
        <v>186</v>
      </c>
      <c r="B184" s="324">
        <f t="shared" si="31"/>
        <v>0</v>
      </c>
      <c r="C184" s="325">
        <f t="shared" si="32"/>
        <v>0</v>
      </c>
      <c r="D184" s="326">
        <f t="shared" si="27"/>
        <v>0</v>
      </c>
      <c r="E184" s="51">
        <v>0</v>
      </c>
      <c r="F184" s="57">
        <v>0</v>
      </c>
      <c r="G184" s="51">
        <v>0</v>
      </c>
      <c r="H184" s="57">
        <v>0</v>
      </c>
      <c r="I184" s="51">
        <v>0</v>
      </c>
      <c r="J184" s="57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  <c r="Y184" s="51">
        <v>0</v>
      </c>
      <c r="Z184" s="52">
        <v>0</v>
      </c>
      <c r="AA184" s="51">
        <v>0</v>
      </c>
      <c r="AB184" s="57">
        <v>0</v>
      </c>
      <c r="AC184" s="51">
        <v>0</v>
      </c>
      <c r="AD184" s="57">
        <v>0</v>
      </c>
      <c r="AE184" s="51">
        <v>0</v>
      </c>
      <c r="AF184" s="52">
        <v>0</v>
      </c>
      <c r="AG184" s="51">
        <v>0</v>
      </c>
      <c r="AH184" s="52">
        <v>0</v>
      </c>
      <c r="AI184" s="51">
        <v>0</v>
      </c>
      <c r="AJ184" s="52">
        <v>0</v>
      </c>
      <c r="AK184" s="51">
        <v>0</v>
      </c>
      <c r="AL184" s="52">
        <v>0</v>
      </c>
      <c r="AM184" s="51">
        <v>0</v>
      </c>
      <c r="AN184" s="52">
        <v>0</v>
      </c>
      <c r="AO184" s="53">
        <v>0</v>
      </c>
      <c r="AP184" s="54">
        <v>0</v>
      </c>
      <c r="AQ184" s="185">
        <v>0</v>
      </c>
      <c r="AR184" s="100">
        <v>0</v>
      </c>
      <c r="AS184" s="57">
        <v>0</v>
      </c>
      <c r="AT184" s="311" t="str">
        <f t="shared" si="28"/>
        <v/>
      </c>
      <c r="BY184" s="3"/>
      <c r="BZ184" s="3"/>
      <c r="CA184" s="31" t="str">
        <f t="shared" si="29"/>
        <v/>
      </c>
      <c r="CB184" s="31"/>
      <c r="CC184" s="31"/>
      <c r="CD184" s="31"/>
      <c r="CE184" s="31"/>
      <c r="CF184" s="31"/>
      <c r="CG184" s="32">
        <f t="shared" si="3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</row>
    <row r="185" spans="1:98" s="2" customFormat="1" ht="15" customHeight="1" x14ac:dyDescent="0.2">
      <c r="A185" s="323" t="s">
        <v>187</v>
      </c>
      <c r="B185" s="324">
        <f t="shared" si="31"/>
        <v>116</v>
      </c>
      <c r="C185" s="325">
        <f t="shared" si="32"/>
        <v>84</v>
      </c>
      <c r="D185" s="326">
        <f t="shared" si="27"/>
        <v>32</v>
      </c>
      <c r="E185" s="51">
        <v>15</v>
      </c>
      <c r="F185" s="57">
        <v>8</v>
      </c>
      <c r="G185" s="51">
        <v>3</v>
      </c>
      <c r="H185" s="57">
        <v>1</v>
      </c>
      <c r="I185" s="51">
        <v>7</v>
      </c>
      <c r="J185" s="57">
        <v>3</v>
      </c>
      <c r="K185" s="51">
        <v>3</v>
      </c>
      <c r="L185" s="52">
        <v>1</v>
      </c>
      <c r="M185" s="51">
        <v>1</v>
      </c>
      <c r="N185" s="52">
        <v>0</v>
      </c>
      <c r="O185" s="51">
        <v>0</v>
      </c>
      <c r="P185" s="52">
        <v>0</v>
      </c>
      <c r="Q185" s="51">
        <v>0</v>
      </c>
      <c r="R185" s="52">
        <v>0</v>
      </c>
      <c r="S185" s="51">
        <v>2</v>
      </c>
      <c r="T185" s="52">
        <v>0</v>
      </c>
      <c r="U185" s="51">
        <v>0</v>
      </c>
      <c r="V185" s="52">
        <v>0</v>
      </c>
      <c r="W185" s="51">
        <v>0</v>
      </c>
      <c r="X185" s="52">
        <v>0</v>
      </c>
      <c r="Y185" s="51">
        <v>2</v>
      </c>
      <c r="Z185" s="52">
        <v>1</v>
      </c>
      <c r="AA185" s="51">
        <v>1</v>
      </c>
      <c r="AB185" s="57">
        <v>0</v>
      </c>
      <c r="AC185" s="51">
        <v>10</v>
      </c>
      <c r="AD185" s="57">
        <v>1</v>
      </c>
      <c r="AE185" s="51">
        <v>5</v>
      </c>
      <c r="AF185" s="52">
        <v>1</v>
      </c>
      <c r="AG185" s="51">
        <v>11</v>
      </c>
      <c r="AH185" s="52">
        <v>1</v>
      </c>
      <c r="AI185" s="51">
        <v>2</v>
      </c>
      <c r="AJ185" s="52">
        <v>0</v>
      </c>
      <c r="AK185" s="51">
        <v>3</v>
      </c>
      <c r="AL185" s="52">
        <v>2</v>
      </c>
      <c r="AM185" s="51">
        <v>5</v>
      </c>
      <c r="AN185" s="52">
        <v>4</v>
      </c>
      <c r="AO185" s="53">
        <v>14</v>
      </c>
      <c r="AP185" s="54">
        <v>9</v>
      </c>
      <c r="AQ185" s="185">
        <v>39</v>
      </c>
      <c r="AR185" s="100">
        <v>27</v>
      </c>
      <c r="AS185" s="57">
        <v>50</v>
      </c>
      <c r="AT185" s="311" t="str">
        <f t="shared" si="28"/>
        <v/>
      </c>
      <c r="BY185" s="3"/>
      <c r="BZ185" s="3"/>
      <c r="CA185" s="31" t="str">
        <f t="shared" si="29"/>
        <v/>
      </c>
      <c r="CB185" s="31"/>
      <c r="CC185" s="31"/>
      <c r="CD185" s="31"/>
      <c r="CE185" s="31"/>
      <c r="CF185" s="31"/>
      <c r="CG185" s="32">
        <f t="shared" si="3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</row>
    <row r="186" spans="1:98" s="2" customFormat="1" ht="15" customHeight="1" x14ac:dyDescent="0.2">
      <c r="A186" s="323" t="s">
        <v>188</v>
      </c>
      <c r="B186" s="324">
        <f t="shared" si="31"/>
        <v>0</v>
      </c>
      <c r="C186" s="325">
        <f t="shared" si="32"/>
        <v>0</v>
      </c>
      <c r="D186" s="326">
        <f t="shared" si="27"/>
        <v>0</v>
      </c>
      <c r="E186" s="51">
        <v>0</v>
      </c>
      <c r="F186" s="57">
        <v>0</v>
      </c>
      <c r="G186" s="51">
        <v>0</v>
      </c>
      <c r="H186" s="57">
        <v>0</v>
      </c>
      <c r="I186" s="51">
        <v>0</v>
      </c>
      <c r="J186" s="57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  <c r="Y186" s="51">
        <v>0</v>
      </c>
      <c r="Z186" s="52">
        <v>0</v>
      </c>
      <c r="AA186" s="51">
        <v>0</v>
      </c>
      <c r="AB186" s="57">
        <v>0</v>
      </c>
      <c r="AC186" s="51">
        <v>0</v>
      </c>
      <c r="AD186" s="57">
        <v>0</v>
      </c>
      <c r="AE186" s="51">
        <v>0</v>
      </c>
      <c r="AF186" s="52">
        <v>0</v>
      </c>
      <c r="AG186" s="51">
        <v>0</v>
      </c>
      <c r="AH186" s="52">
        <v>0</v>
      </c>
      <c r="AI186" s="51">
        <v>0</v>
      </c>
      <c r="AJ186" s="52">
        <v>0</v>
      </c>
      <c r="AK186" s="51">
        <v>0</v>
      </c>
      <c r="AL186" s="52">
        <v>0</v>
      </c>
      <c r="AM186" s="51">
        <v>0</v>
      </c>
      <c r="AN186" s="52">
        <v>0</v>
      </c>
      <c r="AO186" s="53">
        <v>0</v>
      </c>
      <c r="AP186" s="54">
        <v>0</v>
      </c>
      <c r="AQ186" s="185">
        <v>0</v>
      </c>
      <c r="AR186" s="100">
        <v>0</v>
      </c>
      <c r="AS186" s="57">
        <v>0</v>
      </c>
      <c r="AT186" s="311" t="str">
        <f t="shared" si="28"/>
        <v/>
      </c>
      <c r="BY186" s="3"/>
      <c r="BZ186" s="3"/>
      <c r="CA186" s="31" t="str">
        <f t="shared" si="29"/>
        <v/>
      </c>
      <c r="CB186" s="31"/>
      <c r="CC186" s="31"/>
      <c r="CD186" s="31"/>
      <c r="CE186" s="31"/>
      <c r="CF186" s="31"/>
      <c r="CG186" s="32">
        <f t="shared" si="3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</row>
    <row r="187" spans="1:98" s="2" customFormat="1" ht="15" customHeight="1" x14ac:dyDescent="0.2">
      <c r="A187" s="323" t="s">
        <v>189</v>
      </c>
      <c r="B187" s="324">
        <f t="shared" si="31"/>
        <v>0</v>
      </c>
      <c r="C187" s="325">
        <f t="shared" si="32"/>
        <v>0</v>
      </c>
      <c r="D187" s="326">
        <f t="shared" si="27"/>
        <v>0</v>
      </c>
      <c r="E187" s="51">
        <v>0</v>
      </c>
      <c r="F187" s="57">
        <v>0</v>
      </c>
      <c r="G187" s="51">
        <v>0</v>
      </c>
      <c r="H187" s="57">
        <v>0</v>
      </c>
      <c r="I187" s="51">
        <v>0</v>
      </c>
      <c r="J187" s="57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  <c r="Y187" s="51">
        <v>0</v>
      </c>
      <c r="Z187" s="52">
        <v>0</v>
      </c>
      <c r="AA187" s="51">
        <v>0</v>
      </c>
      <c r="AB187" s="57">
        <v>0</v>
      </c>
      <c r="AC187" s="51">
        <v>0</v>
      </c>
      <c r="AD187" s="57">
        <v>0</v>
      </c>
      <c r="AE187" s="51">
        <v>0</v>
      </c>
      <c r="AF187" s="52">
        <v>0</v>
      </c>
      <c r="AG187" s="51">
        <v>0</v>
      </c>
      <c r="AH187" s="52">
        <v>0</v>
      </c>
      <c r="AI187" s="51">
        <v>0</v>
      </c>
      <c r="AJ187" s="52">
        <v>0</v>
      </c>
      <c r="AK187" s="51">
        <v>0</v>
      </c>
      <c r="AL187" s="52">
        <v>0</v>
      </c>
      <c r="AM187" s="51">
        <v>0</v>
      </c>
      <c r="AN187" s="52">
        <v>0</v>
      </c>
      <c r="AO187" s="53">
        <v>0</v>
      </c>
      <c r="AP187" s="54">
        <v>0</v>
      </c>
      <c r="AQ187" s="185">
        <v>0</v>
      </c>
      <c r="AR187" s="100">
        <v>0</v>
      </c>
      <c r="AS187" s="57">
        <v>0</v>
      </c>
      <c r="AT187" s="311" t="str">
        <f t="shared" si="28"/>
        <v/>
      </c>
      <c r="BY187" s="3"/>
      <c r="BZ187" s="3"/>
      <c r="CA187" s="31" t="str">
        <f t="shared" si="29"/>
        <v/>
      </c>
      <c r="CB187" s="31"/>
      <c r="CC187" s="31"/>
      <c r="CD187" s="31"/>
      <c r="CE187" s="31"/>
      <c r="CF187" s="31"/>
      <c r="CG187" s="32">
        <f t="shared" si="3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</row>
    <row r="188" spans="1:98" s="2" customFormat="1" ht="15" customHeight="1" x14ac:dyDescent="0.2">
      <c r="A188" s="323" t="s">
        <v>190</v>
      </c>
      <c r="B188" s="324">
        <f>SUM(C188+D188)</f>
        <v>5</v>
      </c>
      <c r="C188" s="325">
        <f t="shared" si="32"/>
        <v>0</v>
      </c>
      <c r="D188" s="326">
        <f>SUM(F188+H188+J188+L188+N188+P188+R188+T188+V188+X188+Z188+AB188+AD188+AF188+AH188+AJ188+AL188+AN188+AP188)</f>
        <v>5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  <c r="Y188" s="51">
        <v>0</v>
      </c>
      <c r="Z188" s="52">
        <v>0</v>
      </c>
      <c r="AA188" s="51">
        <v>0</v>
      </c>
      <c r="AB188" s="57">
        <v>1</v>
      </c>
      <c r="AC188" s="51">
        <v>0</v>
      </c>
      <c r="AD188" s="57">
        <v>1</v>
      </c>
      <c r="AE188" s="51">
        <v>0</v>
      </c>
      <c r="AF188" s="52">
        <v>1</v>
      </c>
      <c r="AG188" s="51">
        <v>0</v>
      </c>
      <c r="AH188" s="52">
        <v>0</v>
      </c>
      <c r="AI188" s="51">
        <v>0</v>
      </c>
      <c r="AJ188" s="52">
        <v>0</v>
      </c>
      <c r="AK188" s="51">
        <v>0</v>
      </c>
      <c r="AL188" s="52">
        <v>1</v>
      </c>
      <c r="AM188" s="51">
        <v>0</v>
      </c>
      <c r="AN188" s="52">
        <v>0</v>
      </c>
      <c r="AO188" s="53">
        <v>0</v>
      </c>
      <c r="AP188" s="54">
        <v>1</v>
      </c>
      <c r="AQ188" s="185">
        <v>5</v>
      </c>
      <c r="AR188" s="100">
        <v>0</v>
      </c>
      <c r="AS188" s="57">
        <v>0</v>
      </c>
      <c r="AT188" s="311" t="str">
        <f t="shared" si="28"/>
        <v/>
      </c>
      <c r="BY188" s="3"/>
      <c r="BZ188" s="3"/>
      <c r="CA188" s="31" t="str">
        <f t="shared" si="29"/>
        <v/>
      </c>
      <c r="CB188" s="31"/>
      <c r="CC188" s="31"/>
      <c r="CD188" s="31"/>
      <c r="CE188" s="31"/>
      <c r="CF188" s="31"/>
      <c r="CG188" s="32">
        <f t="shared" si="3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</row>
    <row r="189" spans="1:98" s="2" customFormat="1" ht="21.75" x14ac:dyDescent="0.2">
      <c r="A189" s="323" t="s">
        <v>191</v>
      </c>
      <c r="B189" s="327">
        <f t="shared" ref="B189:B194" si="33">SUM(C189+D189)</f>
        <v>1</v>
      </c>
      <c r="C189" s="328">
        <f t="shared" si="32"/>
        <v>0</v>
      </c>
      <c r="D189" s="329">
        <f t="shared" si="32"/>
        <v>1</v>
      </c>
      <c r="E189" s="51">
        <v>0</v>
      </c>
      <c r="F189" s="57">
        <v>0</v>
      </c>
      <c r="G189" s="51">
        <v>0</v>
      </c>
      <c r="H189" s="57">
        <v>0</v>
      </c>
      <c r="I189" s="51">
        <v>0</v>
      </c>
      <c r="J189" s="57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  <c r="Y189" s="51">
        <v>0</v>
      </c>
      <c r="Z189" s="52">
        <v>0</v>
      </c>
      <c r="AA189" s="51">
        <v>0</v>
      </c>
      <c r="AB189" s="57">
        <v>0</v>
      </c>
      <c r="AC189" s="51">
        <v>0</v>
      </c>
      <c r="AD189" s="57">
        <v>1</v>
      </c>
      <c r="AE189" s="51">
        <v>0</v>
      </c>
      <c r="AF189" s="52">
        <v>0</v>
      </c>
      <c r="AG189" s="51">
        <v>0</v>
      </c>
      <c r="AH189" s="52">
        <v>0</v>
      </c>
      <c r="AI189" s="51">
        <v>0</v>
      </c>
      <c r="AJ189" s="52">
        <v>0</v>
      </c>
      <c r="AK189" s="51">
        <v>0</v>
      </c>
      <c r="AL189" s="52">
        <v>0</v>
      </c>
      <c r="AM189" s="51">
        <v>0</v>
      </c>
      <c r="AN189" s="52">
        <v>0</v>
      </c>
      <c r="AO189" s="53">
        <v>0</v>
      </c>
      <c r="AP189" s="54">
        <v>0</v>
      </c>
      <c r="AQ189" s="185">
        <v>1</v>
      </c>
      <c r="AR189" s="100">
        <v>0</v>
      </c>
      <c r="AS189" s="57">
        <v>0</v>
      </c>
      <c r="AT189" s="311" t="str">
        <f t="shared" si="28"/>
        <v/>
      </c>
      <c r="BY189" s="3"/>
      <c r="BZ189" s="3"/>
      <c r="CA189" s="31" t="str">
        <f t="shared" si="29"/>
        <v/>
      </c>
      <c r="CB189" s="31"/>
      <c r="CC189" s="31"/>
      <c r="CD189" s="31"/>
      <c r="CE189" s="31"/>
      <c r="CF189" s="31"/>
      <c r="CG189" s="32">
        <f t="shared" si="3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</row>
    <row r="190" spans="1:98" s="2" customFormat="1" x14ac:dyDescent="0.2">
      <c r="A190" s="330" t="s">
        <v>192</v>
      </c>
      <c r="B190" s="327">
        <f t="shared" si="33"/>
        <v>0</v>
      </c>
      <c r="C190" s="328">
        <f t="shared" si="32"/>
        <v>0</v>
      </c>
      <c r="D190" s="328">
        <f t="shared" si="32"/>
        <v>0</v>
      </c>
      <c r="E190" s="51">
        <v>0</v>
      </c>
      <c r="F190" s="57">
        <v>0</v>
      </c>
      <c r="G190" s="51">
        <v>0</v>
      </c>
      <c r="H190" s="57">
        <v>0</v>
      </c>
      <c r="I190" s="51">
        <v>0</v>
      </c>
      <c r="J190" s="57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  <c r="Y190" s="51">
        <v>0</v>
      </c>
      <c r="Z190" s="52">
        <v>0</v>
      </c>
      <c r="AA190" s="51">
        <v>0</v>
      </c>
      <c r="AB190" s="57">
        <v>0</v>
      </c>
      <c r="AC190" s="51">
        <v>0</v>
      </c>
      <c r="AD190" s="57">
        <v>0</v>
      </c>
      <c r="AE190" s="51">
        <v>0</v>
      </c>
      <c r="AF190" s="52">
        <v>0</v>
      </c>
      <c r="AG190" s="51">
        <v>0</v>
      </c>
      <c r="AH190" s="52">
        <v>0</v>
      </c>
      <c r="AI190" s="51">
        <v>0</v>
      </c>
      <c r="AJ190" s="52">
        <v>0</v>
      </c>
      <c r="AK190" s="51">
        <v>0</v>
      </c>
      <c r="AL190" s="52">
        <v>0</v>
      </c>
      <c r="AM190" s="51">
        <v>0</v>
      </c>
      <c r="AN190" s="52">
        <v>0</v>
      </c>
      <c r="AO190" s="53">
        <v>0</v>
      </c>
      <c r="AP190" s="54">
        <v>0</v>
      </c>
      <c r="AQ190" s="185">
        <v>0</v>
      </c>
      <c r="AR190" s="100">
        <v>0</v>
      </c>
      <c r="AS190" s="57">
        <v>0</v>
      </c>
      <c r="AT190" s="311" t="str">
        <f t="shared" si="28"/>
        <v/>
      </c>
      <c r="BY190" s="3"/>
      <c r="BZ190" s="3"/>
      <c r="CA190" s="31" t="str">
        <f t="shared" si="29"/>
        <v/>
      </c>
      <c r="CB190" s="31"/>
      <c r="CC190" s="31"/>
      <c r="CD190" s="31"/>
      <c r="CE190" s="31"/>
      <c r="CF190" s="31"/>
      <c r="CG190" s="32">
        <f t="shared" si="3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</row>
    <row r="191" spans="1:98" s="2" customFormat="1" ht="15" customHeight="1" x14ac:dyDescent="0.2">
      <c r="A191" s="330" t="s">
        <v>193</v>
      </c>
      <c r="B191" s="327">
        <f t="shared" si="33"/>
        <v>18</v>
      </c>
      <c r="C191" s="328">
        <f t="shared" si="32"/>
        <v>3</v>
      </c>
      <c r="D191" s="328">
        <f t="shared" si="32"/>
        <v>15</v>
      </c>
      <c r="E191" s="51">
        <v>0</v>
      </c>
      <c r="F191" s="57">
        <v>0</v>
      </c>
      <c r="G191" s="51">
        <v>0</v>
      </c>
      <c r="H191" s="57">
        <v>0</v>
      </c>
      <c r="I191" s="51">
        <v>0</v>
      </c>
      <c r="J191" s="57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0</v>
      </c>
      <c r="W191" s="51">
        <v>0</v>
      </c>
      <c r="X191" s="52">
        <v>0</v>
      </c>
      <c r="Y191" s="51">
        <v>0</v>
      </c>
      <c r="Z191" s="52">
        <v>0</v>
      </c>
      <c r="AA191" s="51">
        <v>0</v>
      </c>
      <c r="AB191" s="57">
        <v>4</v>
      </c>
      <c r="AC191" s="51">
        <v>0</v>
      </c>
      <c r="AD191" s="57">
        <v>0</v>
      </c>
      <c r="AE191" s="51">
        <v>0</v>
      </c>
      <c r="AF191" s="52">
        <v>0</v>
      </c>
      <c r="AG191" s="51">
        <v>0</v>
      </c>
      <c r="AH191" s="52">
        <v>0</v>
      </c>
      <c r="AI191" s="51">
        <v>0</v>
      </c>
      <c r="AJ191" s="52">
        <v>3</v>
      </c>
      <c r="AK191" s="51">
        <v>2</v>
      </c>
      <c r="AL191" s="52">
        <v>5</v>
      </c>
      <c r="AM191" s="51">
        <v>0</v>
      </c>
      <c r="AN191" s="52">
        <v>2</v>
      </c>
      <c r="AO191" s="53">
        <v>1</v>
      </c>
      <c r="AP191" s="54">
        <v>1</v>
      </c>
      <c r="AQ191" s="185">
        <v>18</v>
      </c>
      <c r="AR191" s="100">
        <v>0</v>
      </c>
      <c r="AS191" s="57">
        <v>0</v>
      </c>
      <c r="AT191" s="311" t="str">
        <f t="shared" si="28"/>
        <v/>
      </c>
      <c r="BY191" s="3"/>
      <c r="BZ191" s="3"/>
      <c r="CA191" s="31" t="str">
        <f t="shared" si="29"/>
        <v/>
      </c>
      <c r="CB191" s="31"/>
      <c r="CC191" s="31"/>
      <c r="CD191" s="31"/>
      <c r="CE191" s="31"/>
      <c r="CF191" s="31"/>
      <c r="CG191" s="32">
        <f t="shared" si="3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</row>
    <row r="192" spans="1:98" s="2" customFormat="1" ht="15" customHeight="1" x14ac:dyDescent="0.2">
      <c r="A192" s="330" t="s">
        <v>194</v>
      </c>
      <c r="B192" s="327">
        <f t="shared" si="33"/>
        <v>0</v>
      </c>
      <c r="C192" s="328">
        <f t="shared" si="32"/>
        <v>0</v>
      </c>
      <c r="D192" s="328">
        <f t="shared" si="32"/>
        <v>0</v>
      </c>
      <c r="E192" s="51">
        <v>0</v>
      </c>
      <c r="F192" s="57">
        <v>0</v>
      </c>
      <c r="G192" s="51">
        <v>0</v>
      </c>
      <c r="H192" s="57">
        <v>0</v>
      </c>
      <c r="I192" s="51">
        <v>0</v>
      </c>
      <c r="J192" s="57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  <c r="Y192" s="51">
        <v>0</v>
      </c>
      <c r="Z192" s="52">
        <v>0</v>
      </c>
      <c r="AA192" s="51">
        <v>0</v>
      </c>
      <c r="AB192" s="57">
        <v>0</v>
      </c>
      <c r="AC192" s="51">
        <v>0</v>
      </c>
      <c r="AD192" s="57">
        <v>0</v>
      </c>
      <c r="AE192" s="51">
        <v>0</v>
      </c>
      <c r="AF192" s="52">
        <v>0</v>
      </c>
      <c r="AG192" s="51">
        <v>0</v>
      </c>
      <c r="AH192" s="52">
        <v>0</v>
      </c>
      <c r="AI192" s="51">
        <v>0</v>
      </c>
      <c r="AJ192" s="52">
        <v>0</v>
      </c>
      <c r="AK192" s="51">
        <v>0</v>
      </c>
      <c r="AL192" s="52">
        <v>0</v>
      </c>
      <c r="AM192" s="51">
        <v>0</v>
      </c>
      <c r="AN192" s="52">
        <v>0</v>
      </c>
      <c r="AO192" s="53">
        <v>0</v>
      </c>
      <c r="AP192" s="54">
        <v>0</v>
      </c>
      <c r="AQ192" s="185">
        <v>0</v>
      </c>
      <c r="AR192" s="100">
        <v>0</v>
      </c>
      <c r="AS192" s="57">
        <v>0</v>
      </c>
      <c r="AT192" s="311" t="str">
        <f t="shared" si="28"/>
        <v/>
      </c>
      <c r="BY192" s="3"/>
      <c r="BZ192" s="3"/>
      <c r="CA192" s="31" t="str">
        <f t="shared" si="29"/>
        <v/>
      </c>
      <c r="CB192" s="31"/>
      <c r="CC192" s="31"/>
      <c r="CD192" s="31"/>
      <c r="CE192" s="31"/>
      <c r="CF192" s="31"/>
      <c r="CG192" s="32">
        <f t="shared" si="3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</row>
    <row r="193" spans="1:98" s="2" customFormat="1" ht="15" customHeight="1" x14ac:dyDescent="0.2">
      <c r="A193" s="330" t="s">
        <v>73</v>
      </c>
      <c r="B193" s="327">
        <f t="shared" si="33"/>
        <v>0</v>
      </c>
      <c r="C193" s="328">
        <f t="shared" si="32"/>
        <v>0</v>
      </c>
      <c r="D193" s="331">
        <f t="shared" si="32"/>
        <v>0</v>
      </c>
      <c r="E193" s="51">
        <v>0</v>
      </c>
      <c r="F193" s="57">
        <v>0</v>
      </c>
      <c r="G193" s="51">
        <v>0</v>
      </c>
      <c r="H193" s="57">
        <v>0</v>
      </c>
      <c r="I193" s="51">
        <v>0</v>
      </c>
      <c r="J193" s="57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  <c r="Y193" s="51">
        <v>0</v>
      </c>
      <c r="Z193" s="52">
        <v>0</v>
      </c>
      <c r="AA193" s="51">
        <v>0</v>
      </c>
      <c r="AB193" s="57">
        <v>0</v>
      </c>
      <c r="AC193" s="51">
        <v>0</v>
      </c>
      <c r="AD193" s="57">
        <v>0</v>
      </c>
      <c r="AE193" s="51">
        <v>0</v>
      </c>
      <c r="AF193" s="52">
        <v>0</v>
      </c>
      <c r="AG193" s="51">
        <v>0</v>
      </c>
      <c r="AH193" s="52">
        <v>0</v>
      </c>
      <c r="AI193" s="51">
        <v>0</v>
      </c>
      <c r="AJ193" s="52">
        <v>0</v>
      </c>
      <c r="AK193" s="51">
        <v>0</v>
      </c>
      <c r="AL193" s="52">
        <v>0</v>
      </c>
      <c r="AM193" s="51">
        <v>0</v>
      </c>
      <c r="AN193" s="52">
        <v>0</v>
      </c>
      <c r="AO193" s="53">
        <v>0</v>
      </c>
      <c r="AP193" s="54">
        <v>0</v>
      </c>
      <c r="AQ193" s="185">
        <v>0</v>
      </c>
      <c r="AR193" s="100">
        <v>0</v>
      </c>
      <c r="AS193" s="57">
        <v>0</v>
      </c>
      <c r="AT193" s="311" t="str">
        <f t="shared" si="28"/>
        <v/>
      </c>
      <c r="BY193" s="3"/>
      <c r="BZ193" s="3"/>
      <c r="CA193" s="31" t="str">
        <f t="shared" si="29"/>
        <v/>
      </c>
      <c r="CB193" s="31"/>
      <c r="CC193" s="31"/>
      <c r="CD193" s="31"/>
      <c r="CE193" s="31"/>
      <c r="CF193" s="31"/>
      <c r="CG193" s="32">
        <f t="shared" si="30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</row>
    <row r="194" spans="1:98" s="2" customFormat="1" ht="15" customHeight="1" x14ac:dyDescent="0.2">
      <c r="A194" s="332" t="s">
        <v>65</v>
      </c>
      <c r="B194" s="327">
        <f t="shared" si="33"/>
        <v>53</v>
      </c>
      <c r="C194" s="333">
        <f t="shared" si="32"/>
        <v>27</v>
      </c>
      <c r="D194" s="334">
        <f t="shared" si="32"/>
        <v>26</v>
      </c>
      <c r="E194" s="51">
        <v>0</v>
      </c>
      <c r="F194" s="57">
        <v>0</v>
      </c>
      <c r="G194" s="51">
        <v>0</v>
      </c>
      <c r="H194" s="57">
        <v>0</v>
      </c>
      <c r="I194" s="51">
        <v>0</v>
      </c>
      <c r="J194" s="57">
        <v>0</v>
      </c>
      <c r="K194" s="51">
        <v>0</v>
      </c>
      <c r="L194" s="52">
        <v>0</v>
      </c>
      <c r="M194" s="51">
        <v>0</v>
      </c>
      <c r="N194" s="52">
        <v>0</v>
      </c>
      <c r="O194" s="51">
        <v>1</v>
      </c>
      <c r="P194" s="52">
        <v>2</v>
      </c>
      <c r="Q194" s="51">
        <v>0</v>
      </c>
      <c r="R194" s="52">
        <v>0</v>
      </c>
      <c r="S194" s="51">
        <v>1</v>
      </c>
      <c r="T194" s="52">
        <v>3</v>
      </c>
      <c r="U194" s="51">
        <v>2</v>
      </c>
      <c r="V194" s="52">
        <v>0</v>
      </c>
      <c r="W194" s="51">
        <v>0</v>
      </c>
      <c r="X194" s="52">
        <v>2</v>
      </c>
      <c r="Y194" s="51">
        <v>0</v>
      </c>
      <c r="Z194" s="52">
        <v>0</v>
      </c>
      <c r="AA194" s="51">
        <v>0</v>
      </c>
      <c r="AB194" s="57">
        <v>2</v>
      </c>
      <c r="AC194" s="51">
        <v>4</v>
      </c>
      <c r="AD194" s="57">
        <v>3</v>
      </c>
      <c r="AE194" s="51">
        <v>1</v>
      </c>
      <c r="AF194" s="52">
        <v>0</v>
      </c>
      <c r="AG194" s="51">
        <v>5</v>
      </c>
      <c r="AH194" s="52">
        <v>2</v>
      </c>
      <c r="AI194" s="51">
        <v>3</v>
      </c>
      <c r="AJ194" s="52">
        <v>2</v>
      </c>
      <c r="AK194" s="51">
        <v>5</v>
      </c>
      <c r="AL194" s="52">
        <v>3</v>
      </c>
      <c r="AM194" s="51">
        <v>2</v>
      </c>
      <c r="AN194" s="52">
        <v>2</v>
      </c>
      <c r="AO194" s="53">
        <v>3</v>
      </c>
      <c r="AP194" s="54">
        <v>5</v>
      </c>
      <c r="AQ194" s="185">
        <v>27</v>
      </c>
      <c r="AR194" s="100">
        <v>16</v>
      </c>
      <c r="AS194" s="57">
        <v>10</v>
      </c>
      <c r="AT194" s="311" t="str">
        <f t="shared" si="28"/>
        <v/>
      </c>
      <c r="BY194" s="3"/>
      <c r="BZ194" s="3"/>
      <c r="CA194" s="31" t="str">
        <f t="shared" si="29"/>
        <v/>
      </c>
      <c r="CB194" s="31"/>
      <c r="CC194" s="31"/>
      <c r="CD194" s="31"/>
      <c r="CE194" s="31"/>
      <c r="CF194" s="31"/>
      <c r="CG194" s="32">
        <f t="shared" si="30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</row>
    <row r="195" spans="1:98" s="2" customFormat="1" ht="15" customHeight="1" x14ac:dyDescent="0.2">
      <c r="A195" s="335" t="s">
        <v>43</v>
      </c>
      <c r="B195" s="200">
        <f>SUM(B196:B200)</f>
        <v>180</v>
      </c>
      <c r="C195" s="201">
        <f>SUM(C196:C200)</f>
        <v>100</v>
      </c>
      <c r="D195" s="597">
        <f>SUM(D196:D200)</f>
        <v>80</v>
      </c>
      <c r="E195" s="662">
        <f>SUM(E196:E200)</f>
        <v>12</v>
      </c>
      <c r="F195" s="600">
        <f t="shared" ref="F195:AS195" si="34">SUM(F196:F200)</f>
        <v>5</v>
      </c>
      <c r="G195" s="601">
        <f t="shared" si="34"/>
        <v>1</v>
      </c>
      <c r="H195" s="93">
        <f t="shared" si="34"/>
        <v>1</v>
      </c>
      <c r="I195" s="20">
        <f t="shared" si="34"/>
        <v>6</v>
      </c>
      <c r="J195" s="93">
        <f t="shared" si="34"/>
        <v>3</v>
      </c>
      <c r="K195" s="20">
        <f t="shared" si="34"/>
        <v>2</v>
      </c>
      <c r="L195" s="93">
        <f t="shared" si="34"/>
        <v>1</v>
      </c>
      <c r="M195" s="20">
        <f t="shared" si="34"/>
        <v>6</v>
      </c>
      <c r="N195" s="93">
        <f t="shared" si="34"/>
        <v>5</v>
      </c>
      <c r="O195" s="20">
        <f t="shared" si="34"/>
        <v>2</v>
      </c>
      <c r="P195" s="93">
        <f t="shared" si="34"/>
        <v>2</v>
      </c>
      <c r="Q195" s="20">
        <f t="shared" si="34"/>
        <v>1</v>
      </c>
      <c r="R195" s="93">
        <f t="shared" si="34"/>
        <v>3</v>
      </c>
      <c r="S195" s="20">
        <f t="shared" si="34"/>
        <v>4</v>
      </c>
      <c r="T195" s="93">
        <f t="shared" si="34"/>
        <v>2</v>
      </c>
      <c r="U195" s="20">
        <f t="shared" si="34"/>
        <v>5</v>
      </c>
      <c r="V195" s="93">
        <f t="shared" si="34"/>
        <v>1</v>
      </c>
      <c r="W195" s="20">
        <f t="shared" si="34"/>
        <v>2</v>
      </c>
      <c r="X195" s="93">
        <f t="shared" si="34"/>
        <v>3</v>
      </c>
      <c r="Y195" s="20">
        <f t="shared" si="34"/>
        <v>4</v>
      </c>
      <c r="Z195" s="93">
        <f t="shared" si="34"/>
        <v>2</v>
      </c>
      <c r="AA195" s="20">
        <f t="shared" si="34"/>
        <v>0</v>
      </c>
      <c r="AB195" s="93">
        <f t="shared" si="34"/>
        <v>5</v>
      </c>
      <c r="AC195" s="20">
        <f t="shared" si="34"/>
        <v>12</v>
      </c>
      <c r="AD195" s="93">
        <f t="shared" si="34"/>
        <v>8</v>
      </c>
      <c r="AE195" s="20">
        <f t="shared" si="34"/>
        <v>7</v>
      </c>
      <c r="AF195" s="93">
        <f t="shared" si="34"/>
        <v>7</v>
      </c>
      <c r="AG195" s="20">
        <f t="shared" si="34"/>
        <v>8</v>
      </c>
      <c r="AH195" s="93">
        <f t="shared" si="34"/>
        <v>8</v>
      </c>
      <c r="AI195" s="20">
        <f t="shared" si="34"/>
        <v>3</v>
      </c>
      <c r="AJ195" s="93">
        <f t="shared" si="34"/>
        <v>8</v>
      </c>
      <c r="AK195" s="20">
        <f t="shared" si="34"/>
        <v>8</v>
      </c>
      <c r="AL195" s="93">
        <f t="shared" si="34"/>
        <v>4</v>
      </c>
      <c r="AM195" s="20">
        <f t="shared" si="34"/>
        <v>7</v>
      </c>
      <c r="AN195" s="93">
        <f t="shared" si="34"/>
        <v>4</v>
      </c>
      <c r="AO195" s="634">
        <f t="shared" si="34"/>
        <v>10</v>
      </c>
      <c r="AP195" s="95">
        <f t="shared" si="34"/>
        <v>8</v>
      </c>
      <c r="AQ195" s="602">
        <f t="shared" si="34"/>
        <v>109</v>
      </c>
      <c r="AR195" s="340">
        <f t="shared" si="34"/>
        <v>25</v>
      </c>
      <c r="AS195" s="603">
        <f t="shared" si="34"/>
        <v>46</v>
      </c>
      <c r="AT195" s="341"/>
      <c r="BY195" s="3"/>
      <c r="BZ195" s="3"/>
      <c r="CA195" s="4"/>
      <c r="CB195" s="4"/>
      <c r="CC195" s="4"/>
      <c r="CD195" s="4"/>
      <c r="CE195" s="4"/>
      <c r="CF195" s="4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</row>
    <row r="196" spans="1:98" s="2" customFormat="1" ht="16.5" customHeight="1" x14ac:dyDescent="0.2">
      <c r="A196" s="33" t="s">
        <v>44</v>
      </c>
      <c r="B196" s="342">
        <f t="shared" ref="B196:B200" si="35">SUM(C196+D196)</f>
        <v>173</v>
      </c>
      <c r="C196" s="343">
        <f t="shared" si="32"/>
        <v>94</v>
      </c>
      <c r="D196" s="334">
        <f t="shared" si="32"/>
        <v>79</v>
      </c>
      <c r="E196" s="76">
        <v>12</v>
      </c>
      <c r="F196" s="39">
        <v>5</v>
      </c>
      <c r="G196" s="76">
        <v>1</v>
      </c>
      <c r="H196" s="103">
        <v>1</v>
      </c>
      <c r="I196" s="76">
        <v>6</v>
      </c>
      <c r="J196" s="103">
        <v>3</v>
      </c>
      <c r="K196" s="76">
        <v>2</v>
      </c>
      <c r="L196" s="103">
        <v>1</v>
      </c>
      <c r="M196" s="76">
        <v>6</v>
      </c>
      <c r="N196" s="103">
        <v>5</v>
      </c>
      <c r="O196" s="76">
        <v>2</v>
      </c>
      <c r="P196" s="103">
        <v>2</v>
      </c>
      <c r="Q196" s="76">
        <v>1</v>
      </c>
      <c r="R196" s="103">
        <v>3</v>
      </c>
      <c r="S196" s="76">
        <v>4</v>
      </c>
      <c r="T196" s="103">
        <v>1</v>
      </c>
      <c r="U196" s="76">
        <v>5</v>
      </c>
      <c r="V196" s="103">
        <v>1</v>
      </c>
      <c r="W196" s="76">
        <v>2</v>
      </c>
      <c r="X196" s="103">
        <v>3</v>
      </c>
      <c r="Y196" s="76">
        <v>4</v>
      </c>
      <c r="Z196" s="103">
        <v>2</v>
      </c>
      <c r="AA196" s="76">
        <v>0</v>
      </c>
      <c r="AB196" s="103">
        <v>5</v>
      </c>
      <c r="AC196" s="76">
        <v>11</v>
      </c>
      <c r="AD196" s="103">
        <v>8</v>
      </c>
      <c r="AE196" s="76">
        <v>6</v>
      </c>
      <c r="AF196" s="103">
        <v>7</v>
      </c>
      <c r="AG196" s="76">
        <v>8</v>
      </c>
      <c r="AH196" s="103">
        <v>8</v>
      </c>
      <c r="AI196" s="76">
        <v>2</v>
      </c>
      <c r="AJ196" s="103">
        <v>8</v>
      </c>
      <c r="AK196" s="76">
        <v>7</v>
      </c>
      <c r="AL196" s="103">
        <v>4</v>
      </c>
      <c r="AM196" s="76">
        <v>5</v>
      </c>
      <c r="AN196" s="103">
        <v>4</v>
      </c>
      <c r="AO196" s="104">
        <v>10</v>
      </c>
      <c r="AP196" s="105">
        <v>8</v>
      </c>
      <c r="AQ196" s="72">
        <v>103</v>
      </c>
      <c r="AR196" s="103">
        <v>24</v>
      </c>
      <c r="AS196" s="103">
        <v>46</v>
      </c>
      <c r="AT196" s="341"/>
      <c r="BY196" s="3"/>
      <c r="BZ196" s="3"/>
      <c r="CA196" s="4"/>
      <c r="CB196" s="4"/>
      <c r="CC196" s="4"/>
      <c r="CD196" s="4"/>
      <c r="CE196" s="4"/>
      <c r="CF196" s="4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</row>
    <row r="197" spans="1:98" s="2" customFormat="1" x14ac:dyDescent="0.2">
      <c r="A197" s="44" t="s">
        <v>45</v>
      </c>
      <c r="B197" s="324">
        <f t="shared" si="35"/>
        <v>0</v>
      </c>
      <c r="C197" s="325">
        <f t="shared" si="32"/>
        <v>0</v>
      </c>
      <c r="D197" s="326">
        <f t="shared" si="32"/>
        <v>0</v>
      </c>
      <c r="E197" s="63">
        <v>0</v>
      </c>
      <c r="F197" s="52">
        <v>0</v>
      </c>
      <c r="G197" s="51">
        <v>0</v>
      </c>
      <c r="H197" s="184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  <c r="Y197" s="51">
        <v>0</v>
      </c>
      <c r="Z197" s="52">
        <v>0</v>
      </c>
      <c r="AA197" s="51">
        <v>0</v>
      </c>
      <c r="AB197" s="52">
        <v>0</v>
      </c>
      <c r="AC197" s="51">
        <v>0</v>
      </c>
      <c r="AD197" s="52">
        <v>0</v>
      </c>
      <c r="AE197" s="51">
        <v>0</v>
      </c>
      <c r="AF197" s="52">
        <v>0</v>
      </c>
      <c r="AG197" s="51">
        <v>0</v>
      </c>
      <c r="AH197" s="52">
        <v>0</v>
      </c>
      <c r="AI197" s="51">
        <v>0</v>
      </c>
      <c r="AJ197" s="52">
        <v>0</v>
      </c>
      <c r="AK197" s="51">
        <v>0</v>
      </c>
      <c r="AL197" s="52">
        <v>0</v>
      </c>
      <c r="AM197" s="51">
        <v>0</v>
      </c>
      <c r="AN197" s="52">
        <v>0</v>
      </c>
      <c r="AO197" s="53">
        <v>0</v>
      </c>
      <c r="AP197" s="54">
        <v>0</v>
      </c>
      <c r="AQ197" s="57">
        <v>0</v>
      </c>
      <c r="AR197" s="52">
        <v>0</v>
      </c>
      <c r="AS197" s="184">
        <v>0</v>
      </c>
      <c r="AT197" s="344"/>
      <c r="BY197" s="3"/>
      <c r="BZ197" s="3"/>
      <c r="CA197" s="4"/>
      <c r="CB197" s="4"/>
      <c r="CC197" s="4"/>
      <c r="CD197" s="4"/>
      <c r="CE197" s="4"/>
      <c r="CF197" s="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</row>
    <row r="198" spans="1:98" s="2" customFormat="1" ht="15" customHeight="1" x14ac:dyDescent="0.2">
      <c r="A198" s="101" t="s">
        <v>46</v>
      </c>
      <c r="B198" s="324">
        <f t="shared" si="35"/>
        <v>7</v>
      </c>
      <c r="C198" s="325">
        <f t="shared" si="32"/>
        <v>6</v>
      </c>
      <c r="D198" s="326">
        <f t="shared" si="32"/>
        <v>1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0</v>
      </c>
      <c r="Q198" s="76">
        <v>0</v>
      </c>
      <c r="R198" s="103">
        <v>0</v>
      </c>
      <c r="S198" s="76">
        <v>0</v>
      </c>
      <c r="T198" s="103">
        <v>1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0</v>
      </c>
      <c r="AC198" s="76">
        <v>1</v>
      </c>
      <c r="AD198" s="103">
        <v>0</v>
      </c>
      <c r="AE198" s="76">
        <v>1</v>
      </c>
      <c r="AF198" s="103">
        <v>0</v>
      </c>
      <c r="AG198" s="76">
        <v>0</v>
      </c>
      <c r="AH198" s="103">
        <v>0</v>
      </c>
      <c r="AI198" s="76">
        <v>1</v>
      </c>
      <c r="AJ198" s="103">
        <v>0</v>
      </c>
      <c r="AK198" s="76">
        <v>1</v>
      </c>
      <c r="AL198" s="103">
        <v>0</v>
      </c>
      <c r="AM198" s="76">
        <v>2</v>
      </c>
      <c r="AN198" s="103">
        <v>0</v>
      </c>
      <c r="AO198" s="104">
        <v>0</v>
      </c>
      <c r="AP198" s="105">
        <v>0</v>
      </c>
      <c r="AQ198" s="72">
        <v>6</v>
      </c>
      <c r="AR198" s="103">
        <v>1</v>
      </c>
      <c r="AS198" s="103">
        <v>0</v>
      </c>
      <c r="AT198" s="341"/>
      <c r="BY198" s="3"/>
      <c r="BZ198" s="3"/>
      <c r="CA198" s="4"/>
      <c r="CB198" s="4"/>
      <c r="CC198" s="4"/>
      <c r="CD198" s="4"/>
      <c r="CE198" s="4"/>
      <c r="CF198" s="4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</row>
    <row r="199" spans="1:98" s="2" customFormat="1" ht="15" customHeight="1" x14ac:dyDescent="0.2">
      <c r="A199" s="345" t="s">
        <v>195</v>
      </c>
      <c r="B199" s="324">
        <f t="shared" si="35"/>
        <v>0</v>
      </c>
      <c r="C199" s="325">
        <f t="shared" si="32"/>
        <v>0</v>
      </c>
      <c r="D199" s="346">
        <f t="shared" si="32"/>
        <v>0</v>
      </c>
      <c r="E199" s="76">
        <v>0</v>
      </c>
      <c r="F199" s="52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0</v>
      </c>
      <c r="Y199" s="51">
        <v>0</v>
      </c>
      <c r="Z199" s="52">
        <v>0</v>
      </c>
      <c r="AA199" s="51">
        <v>0</v>
      </c>
      <c r="AB199" s="52">
        <v>0</v>
      </c>
      <c r="AC199" s="51">
        <v>0</v>
      </c>
      <c r="AD199" s="52">
        <v>0</v>
      </c>
      <c r="AE199" s="51">
        <v>0</v>
      </c>
      <c r="AF199" s="52">
        <v>0</v>
      </c>
      <c r="AG199" s="51">
        <v>0</v>
      </c>
      <c r="AH199" s="52">
        <v>0</v>
      </c>
      <c r="AI199" s="51">
        <v>0</v>
      </c>
      <c r="AJ199" s="52">
        <v>0</v>
      </c>
      <c r="AK199" s="51">
        <v>0</v>
      </c>
      <c r="AL199" s="52">
        <v>0</v>
      </c>
      <c r="AM199" s="51">
        <v>0</v>
      </c>
      <c r="AN199" s="52">
        <v>0</v>
      </c>
      <c r="AO199" s="53">
        <v>0</v>
      </c>
      <c r="AP199" s="54">
        <v>0</v>
      </c>
      <c r="AQ199" s="57">
        <v>0</v>
      </c>
      <c r="AR199" s="52">
        <v>0</v>
      </c>
      <c r="AS199" s="184">
        <v>0</v>
      </c>
      <c r="AT199" s="344"/>
      <c r="BY199" s="3"/>
      <c r="BZ199" s="3"/>
      <c r="CA199" s="4"/>
      <c r="CB199" s="4"/>
      <c r="CC199" s="4"/>
      <c r="CD199" s="4"/>
      <c r="CE199" s="4"/>
      <c r="CF199" s="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</row>
    <row r="200" spans="1:98" s="2" customFormat="1" ht="15" customHeight="1" x14ac:dyDescent="0.2">
      <c r="A200" s="347" t="s">
        <v>65</v>
      </c>
      <c r="B200" s="348">
        <f t="shared" si="35"/>
        <v>0</v>
      </c>
      <c r="C200" s="349">
        <f t="shared" si="32"/>
        <v>0</v>
      </c>
      <c r="D200" s="350">
        <f t="shared" si="32"/>
        <v>0</v>
      </c>
      <c r="E200" s="190">
        <v>0</v>
      </c>
      <c r="F200" s="85">
        <v>0</v>
      </c>
      <c r="G200" s="84">
        <v>0</v>
      </c>
      <c r="H200" s="85">
        <v>0</v>
      </c>
      <c r="I200" s="84">
        <v>0</v>
      </c>
      <c r="J200" s="85">
        <v>0</v>
      </c>
      <c r="K200" s="84">
        <v>0</v>
      </c>
      <c r="L200" s="85">
        <v>0</v>
      </c>
      <c r="M200" s="84">
        <v>0</v>
      </c>
      <c r="N200" s="85">
        <v>0</v>
      </c>
      <c r="O200" s="84">
        <v>0</v>
      </c>
      <c r="P200" s="85">
        <v>0</v>
      </c>
      <c r="Q200" s="84">
        <v>0</v>
      </c>
      <c r="R200" s="85">
        <v>0</v>
      </c>
      <c r="S200" s="84">
        <v>0</v>
      </c>
      <c r="T200" s="85">
        <v>0</v>
      </c>
      <c r="U200" s="84">
        <v>0</v>
      </c>
      <c r="V200" s="85">
        <v>0</v>
      </c>
      <c r="W200" s="84">
        <v>0</v>
      </c>
      <c r="X200" s="85">
        <v>0</v>
      </c>
      <c r="Y200" s="84">
        <v>0</v>
      </c>
      <c r="Z200" s="85">
        <v>0</v>
      </c>
      <c r="AA200" s="84">
        <v>0</v>
      </c>
      <c r="AB200" s="85">
        <v>0</v>
      </c>
      <c r="AC200" s="84">
        <v>0</v>
      </c>
      <c r="AD200" s="85">
        <v>0</v>
      </c>
      <c r="AE200" s="84">
        <v>0</v>
      </c>
      <c r="AF200" s="85">
        <v>0</v>
      </c>
      <c r="AG200" s="84">
        <v>0</v>
      </c>
      <c r="AH200" s="85">
        <v>0</v>
      </c>
      <c r="AI200" s="84">
        <v>0</v>
      </c>
      <c r="AJ200" s="85">
        <v>0</v>
      </c>
      <c r="AK200" s="84">
        <v>0</v>
      </c>
      <c r="AL200" s="85">
        <v>0</v>
      </c>
      <c r="AM200" s="84">
        <v>0</v>
      </c>
      <c r="AN200" s="85">
        <v>0</v>
      </c>
      <c r="AO200" s="86">
        <v>0</v>
      </c>
      <c r="AP200" s="87">
        <v>0</v>
      </c>
      <c r="AQ200" s="316">
        <v>0</v>
      </c>
      <c r="AR200" s="85">
        <v>0</v>
      </c>
      <c r="AS200" s="85">
        <v>0</v>
      </c>
      <c r="AT200" s="341"/>
      <c r="BY200" s="3"/>
      <c r="BZ200" s="3"/>
      <c r="CA200" s="4"/>
      <c r="CB200" s="4"/>
      <c r="CC200" s="4"/>
      <c r="CD200" s="4"/>
      <c r="CE200" s="4"/>
      <c r="CF200" s="4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</row>
    <row r="201" spans="1:98" s="2" customFormat="1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BY201" s="3"/>
      <c r="BZ201" s="3"/>
      <c r="CA201" s="4"/>
      <c r="CB201" s="4"/>
      <c r="CC201" s="4"/>
      <c r="CD201" s="4"/>
      <c r="CE201" s="4"/>
      <c r="CF201" s="4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</row>
    <row r="202" spans="1:98" s="2" customFormat="1" ht="14.25" customHeight="1" x14ac:dyDescent="0.2">
      <c r="A202" s="1093" t="s">
        <v>79</v>
      </c>
      <c r="B202" s="1069" t="s">
        <v>80</v>
      </c>
      <c r="C202" s="954"/>
      <c r="D202" s="1081"/>
      <c r="E202" s="1071" t="s">
        <v>81</v>
      </c>
      <c r="F202" s="1077"/>
      <c r="G202" s="1077"/>
      <c r="H202" s="1077"/>
      <c r="I202" s="1077"/>
      <c r="J202" s="1077"/>
      <c r="K202" s="1077"/>
      <c r="L202" s="1077"/>
      <c r="M202" s="1077"/>
      <c r="N202" s="1077"/>
      <c r="O202" s="1077"/>
      <c r="P202" s="1077"/>
      <c r="Q202" s="1077"/>
      <c r="R202" s="1077"/>
      <c r="S202" s="1077"/>
      <c r="T202" s="1077"/>
      <c r="U202" s="1077"/>
      <c r="V202" s="1077"/>
      <c r="W202" s="1077"/>
      <c r="X202" s="1077"/>
      <c r="Y202" s="1077"/>
      <c r="Z202" s="1077"/>
      <c r="AA202" s="1077"/>
      <c r="AB202" s="1077"/>
      <c r="AC202" s="1077"/>
      <c r="AD202" s="1077"/>
      <c r="AE202" s="1077"/>
      <c r="AF202" s="1077"/>
      <c r="AG202" s="1077"/>
      <c r="AH202" s="1077"/>
      <c r="AI202" s="1077"/>
      <c r="AJ202" s="1077"/>
      <c r="AK202" s="1077"/>
      <c r="AL202" s="1077"/>
      <c r="AM202" s="1077"/>
      <c r="AN202" s="1077"/>
      <c r="AO202" s="1077"/>
      <c r="AP202" s="1076"/>
      <c r="AQ202" s="1075" t="s">
        <v>82</v>
      </c>
      <c r="AR202" s="1081" t="s">
        <v>197</v>
      </c>
      <c r="AS202" s="6"/>
      <c r="AT202" s="273"/>
      <c r="BY202" s="3"/>
      <c r="BZ202" s="3"/>
      <c r="CA202" s="4"/>
      <c r="CB202" s="4"/>
      <c r="CC202" s="4"/>
      <c r="CD202" s="4"/>
      <c r="CE202" s="4"/>
      <c r="CF202" s="4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</row>
    <row r="203" spans="1:98" s="2" customFormat="1" ht="15" customHeight="1" x14ac:dyDescent="0.2">
      <c r="A203" s="895"/>
      <c r="B203" s="913"/>
      <c r="C203" s="934"/>
      <c r="D203" s="935"/>
      <c r="E203" s="1067" t="s">
        <v>10</v>
      </c>
      <c r="F203" s="1073"/>
      <c r="G203" s="1067" t="s">
        <v>11</v>
      </c>
      <c r="H203" s="1073"/>
      <c r="I203" s="1067" t="s">
        <v>12</v>
      </c>
      <c r="J203" s="1073"/>
      <c r="K203" s="1067" t="s">
        <v>13</v>
      </c>
      <c r="L203" s="1073"/>
      <c r="M203" s="1067" t="s">
        <v>14</v>
      </c>
      <c r="N203" s="1073"/>
      <c r="O203" s="1067" t="s">
        <v>15</v>
      </c>
      <c r="P203" s="1073"/>
      <c r="Q203" s="1067" t="s">
        <v>16</v>
      </c>
      <c r="R203" s="1073"/>
      <c r="S203" s="1067" t="s">
        <v>17</v>
      </c>
      <c r="T203" s="1073"/>
      <c r="U203" s="1067" t="s">
        <v>18</v>
      </c>
      <c r="V203" s="1073"/>
      <c r="W203" s="1067" t="s">
        <v>19</v>
      </c>
      <c r="X203" s="1073"/>
      <c r="Y203" s="1067" t="s">
        <v>20</v>
      </c>
      <c r="Z203" s="1073"/>
      <c r="AA203" s="1067" t="s">
        <v>21</v>
      </c>
      <c r="AB203" s="1073"/>
      <c r="AC203" s="1067" t="s">
        <v>22</v>
      </c>
      <c r="AD203" s="1073"/>
      <c r="AE203" s="1067" t="s">
        <v>23</v>
      </c>
      <c r="AF203" s="1073"/>
      <c r="AG203" s="1067" t="s">
        <v>24</v>
      </c>
      <c r="AH203" s="1073"/>
      <c r="AI203" s="1067" t="s">
        <v>25</v>
      </c>
      <c r="AJ203" s="1073"/>
      <c r="AK203" s="1067" t="s">
        <v>26</v>
      </c>
      <c r="AL203" s="1073"/>
      <c r="AM203" s="1067" t="s">
        <v>27</v>
      </c>
      <c r="AN203" s="1073"/>
      <c r="AO203" s="1071" t="s">
        <v>28</v>
      </c>
      <c r="AP203" s="1076"/>
      <c r="AQ203" s="943"/>
      <c r="AR203" s="854"/>
      <c r="AS203" s="273"/>
      <c r="AT203" s="273"/>
      <c r="BY203" s="3"/>
      <c r="BZ203" s="3"/>
      <c r="CA203" s="4"/>
      <c r="CB203" s="4"/>
      <c r="CC203" s="4"/>
      <c r="CD203" s="4"/>
      <c r="CE203" s="4"/>
      <c r="CF203" s="4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</row>
    <row r="204" spans="1:98" s="2" customFormat="1" ht="15" customHeight="1" x14ac:dyDescent="0.2">
      <c r="A204" s="912"/>
      <c r="B204" s="162" t="s">
        <v>32</v>
      </c>
      <c r="C204" s="16" t="s">
        <v>33</v>
      </c>
      <c r="D204" s="619" t="s">
        <v>34</v>
      </c>
      <c r="E204" s="15" t="s">
        <v>33</v>
      </c>
      <c r="F204" s="619" t="s">
        <v>34</v>
      </c>
      <c r="G204" s="15" t="s">
        <v>33</v>
      </c>
      <c r="H204" s="619" t="s">
        <v>34</v>
      </c>
      <c r="I204" s="15" t="s">
        <v>33</v>
      </c>
      <c r="J204" s="619" t="s">
        <v>34</v>
      </c>
      <c r="K204" s="15" t="s">
        <v>33</v>
      </c>
      <c r="L204" s="619" t="s">
        <v>34</v>
      </c>
      <c r="M204" s="15" t="s">
        <v>33</v>
      </c>
      <c r="N204" s="619" t="s">
        <v>34</v>
      </c>
      <c r="O204" s="15" t="s">
        <v>33</v>
      </c>
      <c r="P204" s="619" t="s">
        <v>34</v>
      </c>
      <c r="Q204" s="15" t="s">
        <v>33</v>
      </c>
      <c r="R204" s="619" t="s">
        <v>34</v>
      </c>
      <c r="S204" s="15" t="s">
        <v>33</v>
      </c>
      <c r="T204" s="619" t="s">
        <v>34</v>
      </c>
      <c r="U204" s="15" t="s">
        <v>33</v>
      </c>
      <c r="V204" s="619" t="s">
        <v>34</v>
      </c>
      <c r="W204" s="15" t="s">
        <v>33</v>
      </c>
      <c r="X204" s="619" t="s">
        <v>34</v>
      </c>
      <c r="Y204" s="15" t="s">
        <v>33</v>
      </c>
      <c r="Z204" s="619" t="s">
        <v>34</v>
      </c>
      <c r="AA204" s="15" t="s">
        <v>33</v>
      </c>
      <c r="AB204" s="619" t="s">
        <v>34</v>
      </c>
      <c r="AC204" s="15" t="s">
        <v>33</v>
      </c>
      <c r="AD204" s="619" t="s">
        <v>34</v>
      </c>
      <c r="AE204" s="15" t="s">
        <v>33</v>
      </c>
      <c r="AF204" s="619" t="s">
        <v>34</v>
      </c>
      <c r="AG204" s="15" t="s">
        <v>33</v>
      </c>
      <c r="AH204" s="619" t="s">
        <v>34</v>
      </c>
      <c r="AI204" s="15" t="s">
        <v>33</v>
      </c>
      <c r="AJ204" s="619" t="s">
        <v>34</v>
      </c>
      <c r="AK204" s="15" t="s">
        <v>33</v>
      </c>
      <c r="AL204" s="619" t="s">
        <v>34</v>
      </c>
      <c r="AM204" s="15" t="s">
        <v>33</v>
      </c>
      <c r="AN204" s="619" t="s">
        <v>34</v>
      </c>
      <c r="AO204" s="15" t="s">
        <v>33</v>
      </c>
      <c r="AP204" s="619" t="s">
        <v>34</v>
      </c>
      <c r="AQ204" s="944"/>
      <c r="AR204" s="935"/>
      <c r="AS204" s="353"/>
      <c r="AT204" s="273"/>
      <c r="BY204" s="3"/>
      <c r="BZ204" s="3"/>
      <c r="CA204" s="4"/>
      <c r="CB204" s="4"/>
      <c r="CC204" s="4"/>
      <c r="CD204" s="4"/>
      <c r="CE204" s="4"/>
      <c r="CF204" s="4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</row>
    <row r="205" spans="1:98" s="2" customFormat="1" ht="18.75" customHeight="1" x14ac:dyDescent="0.2">
      <c r="A205" s="169" t="s">
        <v>84</v>
      </c>
      <c r="B205" s="342">
        <f t="shared" ref="B205:B210" si="36">SUM(C205+D205)</f>
        <v>209</v>
      </c>
      <c r="C205" s="343">
        <f t="shared" ref="C205:D210" si="37">SUM(E205+G205+I205+K205+M205+O205+Q205+S205+U205+W205+Y205+AA205+AC205+AE205+AG205+AI205+AK205+AM205+AO205)</f>
        <v>101</v>
      </c>
      <c r="D205" s="334">
        <f t="shared" si="37"/>
        <v>108</v>
      </c>
      <c r="E205" s="37">
        <v>0</v>
      </c>
      <c r="F205" s="38">
        <v>0</v>
      </c>
      <c r="G205" s="37">
        <v>0</v>
      </c>
      <c r="H205" s="39">
        <v>0</v>
      </c>
      <c r="I205" s="37">
        <v>0</v>
      </c>
      <c r="J205" s="39">
        <v>1</v>
      </c>
      <c r="K205" s="37">
        <v>3</v>
      </c>
      <c r="L205" s="39">
        <v>1</v>
      </c>
      <c r="M205" s="37">
        <v>3</v>
      </c>
      <c r="N205" s="39">
        <v>1</v>
      </c>
      <c r="O205" s="37">
        <v>7</v>
      </c>
      <c r="P205" s="39">
        <v>4</v>
      </c>
      <c r="Q205" s="37">
        <v>0</v>
      </c>
      <c r="R205" s="39">
        <v>2</v>
      </c>
      <c r="S205" s="37">
        <v>3</v>
      </c>
      <c r="T205" s="39">
        <v>2</v>
      </c>
      <c r="U205" s="37">
        <v>2</v>
      </c>
      <c r="V205" s="39">
        <v>2</v>
      </c>
      <c r="W205" s="37">
        <v>1</v>
      </c>
      <c r="X205" s="39">
        <v>4</v>
      </c>
      <c r="Y205" s="40">
        <v>3</v>
      </c>
      <c r="Z205" s="39">
        <v>3</v>
      </c>
      <c r="AA205" s="40">
        <v>5</v>
      </c>
      <c r="AB205" s="39">
        <v>8</v>
      </c>
      <c r="AC205" s="40">
        <v>7</v>
      </c>
      <c r="AD205" s="39">
        <v>18</v>
      </c>
      <c r="AE205" s="40">
        <v>8</v>
      </c>
      <c r="AF205" s="39">
        <v>11</v>
      </c>
      <c r="AG205" s="40">
        <v>13</v>
      </c>
      <c r="AH205" s="39">
        <v>7</v>
      </c>
      <c r="AI205" s="40">
        <v>5</v>
      </c>
      <c r="AJ205" s="39">
        <v>10</v>
      </c>
      <c r="AK205" s="40">
        <v>9</v>
      </c>
      <c r="AL205" s="39">
        <v>13</v>
      </c>
      <c r="AM205" s="40">
        <v>14</v>
      </c>
      <c r="AN205" s="39">
        <v>5</v>
      </c>
      <c r="AO205" s="40">
        <v>18</v>
      </c>
      <c r="AP205" s="39">
        <v>16</v>
      </c>
      <c r="AQ205" s="354">
        <v>209</v>
      </c>
      <c r="AR205" s="355">
        <v>167</v>
      </c>
      <c r="AS205" s="311" t="str">
        <f>CA205&amp;CB205</f>
        <v/>
      </c>
      <c r="AT205" s="30"/>
      <c r="BY205" s="3"/>
      <c r="BZ205" s="3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</row>
    <row r="206" spans="1:98" s="2" customFormat="1" ht="18.75" customHeight="1" x14ac:dyDescent="0.2">
      <c r="A206" s="180" t="s">
        <v>85</v>
      </c>
      <c r="B206" s="324">
        <f t="shared" si="36"/>
        <v>0</v>
      </c>
      <c r="C206" s="325">
        <f t="shared" si="37"/>
        <v>0</v>
      </c>
      <c r="D206" s="326">
        <f t="shared" si="37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8">CA206&amp;CB206</f>
        <v/>
      </c>
      <c r="AT206" s="30"/>
      <c r="BY206" s="3"/>
      <c r="BZ206" s="3"/>
      <c r="CA206" s="31" t="str">
        <f t="shared" ref="CA206:CA209" si="39">IF(CG206=1,"* El número de Beneficiarios NO DEBE ser mayor que el Total. ","")</f>
        <v/>
      </c>
      <c r="CB206" s="31" t="str">
        <f t="shared" ref="CB206:CB209" si="40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1">IF(B206&lt;AQ206,1,0)</f>
        <v>0</v>
      </c>
      <c r="CH206" s="32">
        <f t="shared" ref="CH206:CH209" si="42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</row>
    <row r="207" spans="1:98" s="2" customFormat="1" ht="18.75" customHeight="1" x14ac:dyDescent="0.2">
      <c r="A207" s="180" t="s">
        <v>86</v>
      </c>
      <c r="B207" s="324">
        <f t="shared" si="36"/>
        <v>0</v>
      </c>
      <c r="C207" s="325">
        <f t="shared" si="37"/>
        <v>0</v>
      </c>
      <c r="D207" s="326">
        <f t="shared" si="37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8"/>
        <v/>
      </c>
      <c r="AT207" s="30"/>
      <c r="BY207" s="3"/>
      <c r="BZ207" s="3"/>
      <c r="CA207" s="31" t="str">
        <f t="shared" si="39"/>
        <v/>
      </c>
      <c r="CB207" s="31" t="str">
        <f t="shared" si="40"/>
        <v/>
      </c>
      <c r="CC207" s="31"/>
      <c r="CD207" s="31"/>
      <c r="CE207" s="31"/>
      <c r="CF207" s="31"/>
      <c r="CG207" s="32">
        <f t="shared" si="41"/>
        <v>0</v>
      </c>
      <c r="CH207" s="32">
        <f t="shared" si="42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</row>
    <row r="208" spans="1:98" s="2" customFormat="1" ht="18.75" customHeight="1" x14ac:dyDescent="0.2">
      <c r="A208" s="357" t="s">
        <v>87</v>
      </c>
      <c r="B208" s="324">
        <f t="shared" si="36"/>
        <v>0</v>
      </c>
      <c r="C208" s="325">
        <f t="shared" si="37"/>
        <v>0</v>
      </c>
      <c r="D208" s="346">
        <f t="shared" si="37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8"/>
        <v/>
      </c>
      <c r="AT208" s="30"/>
      <c r="BY208" s="3"/>
      <c r="BZ208" s="3"/>
      <c r="CA208" s="31" t="str">
        <f t="shared" si="39"/>
        <v/>
      </c>
      <c r="CB208" s="31" t="str">
        <f t="shared" si="40"/>
        <v/>
      </c>
      <c r="CC208" s="31"/>
      <c r="CD208" s="31"/>
      <c r="CE208" s="31"/>
      <c r="CF208" s="31"/>
      <c r="CG208" s="32">
        <f t="shared" si="41"/>
        <v>0</v>
      </c>
      <c r="CH208" s="32">
        <f t="shared" si="42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</row>
    <row r="209" spans="1:98" s="2" customFormat="1" ht="18.75" customHeight="1" x14ac:dyDescent="0.2">
      <c r="A209" s="357" t="s">
        <v>126</v>
      </c>
      <c r="B209" s="181">
        <f t="shared" si="36"/>
        <v>0</v>
      </c>
      <c r="C209" s="182">
        <f t="shared" si="37"/>
        <v>0</v>
      </c>
      <c r="D209" s="326">
        <f t="shared" si="37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8"/>
        <v/>
      </c>
      <c r="AT209" s="30"/>
      <c r="BY209" s="3"/>
      <c r="BZ209" s="3"/>
      <c r="CA209" s="31" t="str">
        <f t="shared" si="39"/>
        <v/>
      </c>
      <c r="CB209" s="31" t="str">
        <f t="shared" si="40"/>
        <v/>
      </c>
      <c r="CC209" s="31"/>
      <c r="CD209" s="31"/>
      <c r="CE209" s="31"/>
      <c r="CF209" s="31"/>
      <c r="CG209" s="32">
        <f t="shared" si="41"/>
        <v>0</v>
      </c>
      <c r="CH209" s="32">
        <f t="shared" si="42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</row>
    <row r="210" spans="1:98" s="2" customFormat="1" ht="18.75" customHeight="1" x14ac:dyDescent="0.2">
      <c r="A210" s="358" t="s">
        <v>198</v>
      </c>
      <c r="B210" s="359">
        <f t="shared" si="36"/>
        <v>0</v>
      </c>
      <c r="C210" s="349">
        <f t="shared" si="37"/>
        <v>0</v>
      </c>
      <c r="D210" s="360">
        <f t="shared" ref="D210" si="43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8"/>
        <v/>
      </c>
      <c r="AT210" s="273"/>
      <c r="BY210" s="3"/>
      <c r="BZ210" s="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</row>
    <row r="211" spans="1:98" s="2" customFormat="1" ht="18.75" customHeight="1" x14ac:dyDescent="0.2">
      <c r="A211" s="312" t="s">
        <v>5</v>
      </c>
      <c r="B211" s="363">
        <f>SUM(B205:B210)</f>
        <v>209</v>
      </c>
      <c r="C211" s="364">
        <f>SUM(C205:C210)</f>
        <v>101</v>
      </c>
      <c r="D211" s="365">
        <f>SUM(D205:D210)</f>
        <v>108</v>
      </c>
      <c r="E211" s="20">
        <f>SUM(E205:E210)</f>
        <v>0</v>
      </c>
      <c r="F211" s="366">
        <f>SUM(F205:F210)</f>
        <v>0</v>
      </c>
      <c r="G211" s="363">
        <f t="shared" ref="G211:AR211" si="44">SUM(G205:G210)</f>
        <v>0</v>
      </c>
      <c r="H211" s="367">
        <f t="shared" si="44"/>
        <v>0</v>
      </c>
      <c r="I211" s="363">
        <f t="shared" si="44"/>
        <v>0</v>
      </c>
      <c r="J211" s="367">
        <f t="shared" si="44"/>
        <v>1</v>
      </c>
      <c r="K211" s="363">
        <f t="shared" si="44"/>
        <v>3</v>
      </c>
      <c r="L211" s="367">
        <f t="shared" si="44"/>
        <v>1</v>
      </c>
      <c r="M211" s="363">
        <f t="shared" si="44"/>
        <v>3</v>
      </c>
      <c r="N211" s="367">
        <f t="shared" si="44"/>
        <v>1</v>
      </c>
      <c r="O211" s="363">
        <f t="shared" si="44"/>
        <v>7</v>
      </c>
      <c r="P211" s="367">
        <f t="shared" si="44"/>
        <v>4</v>
      </c>
      <c r="Q211" s="363">
        <f t="shared" si="44"/>
        <v>0</v>
      </c>
      <c r="R211" s="367">
        <f t="shared" si="44"/>
        <v>2</v>
      </c>
      <c r="S211" s="363">
        <f t="shared" si="44"/>
        <v>3</v>
      </c>
      <c r="T211" s="367">
        <f t="shared" si="44"/>
        <v>2</v>
      </c>
      <c r="U211" s="363">
        <f t="shared" si="44"/>
        <v>2</v>
      </c>
      <c r="V211" s="367">
        <f t="shared" si="44"/>
        <v>2</v>
      </c>
      <c r="W211" s="363">
        <f t="shared" si="44"/>
        <v>1</v>
      </c>
      <c r="X211" s="367">
        <f t="shared" si="44"/>
        <v>4</v>
      </c>
      <c r="Y211" s="363">
        <f t="shared" si="44"/>
        <v>3</v>
      </c>
      <c r="Z211" s="367">
        <f t="shared" si="44"/>
        <v>3</v>
      </c>
      <c r="AA211" s="363">
        <f t="shared" si="44"/>
        <v>5</v>
      </c>
      <c r="AB211" s="367">
        <f t="shared" si="44"/>
        <v>8</v>
      </c>
      <c r="AC211" s="363">
        <f t="shared" si="44"/>
        <v>7</v>
      </c>
      <c r="AD211" s="367">
        <f t="shared" si="44"/>
        <v>18</v>
      </c>
      <c r="AE211" s="363">
        <f t="shared" si="44"/>
        <v>8</v>
      </c>
      <c r="AF211" s="367">
        <f t="shared" si="44"/>
        <v>11</v>
      </c>
      <c r="AG211" s="363">
        <f t="shared" si="44"/>
        <v>13</v>
      </c>
      <c r="AH211" s="367">
        <f t="shared" si="44"/>
        <v>7</v>
      </c>
      <c r="AI211" s="363">
        <f t="shared" si="44"/>
        <v>5</v>
      </c>
      <c r="AJ211" s="367">
        <f t="shared" si="44"/>
        <v>10</v>
      </c>
      <c r="AK211" s="363">
        <f t="shared" si="44"/>
        <v>9</v>
      </c>
      <c r="AL211" s="367">
        <f t="shared" si="44"/>
        <v>13</v>
      </c>
      <c r="AM211" s="363">
        <f t="shared" si="44"/>
        <v>14</v>
      </c>
      <c r="AN211" s="367">
        <f t="shared" si="44"/>
        <v>5</v>
      </c>
      <c r="AO211" s="368">
        <f t="shared" si="44"/>
        <v>18</v>
      </c>
      <c r="AP211" s="367">
        <f t="shared" si="44"/>
        <v>16</v>
      </c>
      <c r="AQ211" s="365">
        <f t="shared" si="44"/>
        <v>209</v>
      </c>
      <c r="AR211" s="369">
        <f t="shared" si="44"/>
        <v>167</v>
      </c>
      <c r="AS211" s="353"/>
      <c r="AT211" s="273"/>
      <c r="BY211" s="3"/>
      <c r="BZ211" s="3"/>
      <c r="CA211" s="4"/>
      <c r="CB211" s="4"/>
      <c r="CC211" s="4"/>
      <c r="CD211" s="4"/>
      <c r="CE211" s="4"/>
      <c r="CF211" s="4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</row>
    <row r="212" spans="1:98" s="2" customFormat="1" ht="27.75" customHeight="1" x14ac:dyDescent="0.2">
      <c r="A212" s="113" t="s">
        <v>199</v>
      </c>
      <c r="AS212" s="14"/>
      <c r="AT212" s="14"/>
      <c r="BY212" s="3"/>
      <c r="BZ212" s="3"/>
      <c r="CA212" s="4"/>
      <c r="CB212" s="4"/>
      <c r="CC212" s="4"/>
      <c r="CD212" s="4"/>
      <c r="CE212" s="4"/>
      <c r="CF212" s="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</row>
    <row r="213" spans="1:98" s="2" customFormat="1" ht="15" customHeight="1" x14ac:dyDescent="0.2">
      <c r="A213" s="612" t="s">
        <v>79</v>
      </c>
      <c r="B213" s="604" t="s">
        <v>80</v>
      </c>
      <c r="AS213" s="14"/>
      <c r="AT213" s="14"/>
      <c r="BY213" s="3"/>
      <c r="BZ213" s="3"/>
      <c r="CA213" s="4"/>
      <c r="CB213" s="4"/>
      <c r="CC213" s="4"/>
      <c r="CD213" s="4"/>
      <c r="CE213" s="4"/>
      <c r="CF213" s="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</row>
    <row r="214" spans="1:98" s="2" customFormat="1" ht="18" customHeight="1" x14ac:dyDescent="0.2">
      <c r="A214" s="169" t="s">
        <v>84</v>
      </c>
      <c r="B214" s="284">
        <v>338</v>
      </c>
      <c r="BY214" s="3"/>
      <c r="BZ214" s="3"/>
      <c r="CA214" s="4"/>
      <c r="CB214" s="4"/>
      <c r="CC214" s="4"/>
      <c r="CD214" s="4"/>
      <c r="CE214" s="4"/>
      <c r="CF214" s="4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</row>
    <row r="215" spans="1:98" s="2" customFormat="1" ht="18" customHeight="1" x14ac:dyDescent="0.2">
      <c r="A215" s="180" t="s">
        <v>85</v>
      </c>
      <c r="B215" s="100"/>
      <c r="BY215" s="3"/>
      <c r="BZ215" s="3"/>
      <c r="CA215" s="4"/>
      <c r="CB215" s="4"/>
      <c r="CC215" s="4"/>
      <c r="CD215" s="4"/>
      <c r="CE215" s="4"/>
      <c r="CF215" s="4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</row>
    <row r="216" spans="1:98" s="2" customFormat="1" ht="18" customHeight="1" x14ac:dyDescent="0.2">
      <c r="A216" s="180" t="s">
        <v>86</v>
      </c>
      <c r="B216" s="100"/>
      <c r="BY216" s="3"/>
      <c r="BZ216" s="3"/>
      <c r="CA216" s="4"/>
      <c r="CB216" s="4"/>
      <c r="CC216" s="4"/>
      <c r="CD216" s="4"/>
      <c r="CE216" s="4"/>
      <c r="CF216" s="4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</row>
    <row r="217" spans="1:98" s="2" customFormat="1" ht="18" customHeight="1" x14ac:dyDescent="0.2">
      <c r="A217" s="357" t="s">
        <v>87</v>
      </c>
      <c r="B217" s="100"/>
      <c r="BY217" s="3"/>
      <c r="BZ217" s="3"/>
      <c r="CA217" s="4"/>
      <c r="CB217" s="4"/>
      <c r="CC217" s="4"/>
      <c r="CD217" s="4"/>
      <c r="CE217" s="4"/>
      <c r="CF217" s="4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</row>
    <row r="218" spans="1:98" s="2" customFormat="1" ht="18" customHeight="1" x14ac:dyDescent="0.2">
      <c r="A218" s="371" t="s">
        <v>198</v>
      </c>
      <c r="B218" s="318"/>
      <c r="BY218" s="3"/>
      <c r="BZ218" s="3"/>
      <c r="CA218" s="4"/>
      <c r="CB218" s="4"/>
      <c r="CC218" s="4"/>
      <c r="CD218" s="4"/>
      <c r="CE218" s="4"/>
      <c r="CF218" s="4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</row>
    <row r="219" spans="1:98" s="2" customFormat="1" ht="18" customHeight="1" x14ac:dyDescent="0.2">
      <c r="A219" s="661" t="s">
        <v>5</v>
      </c>
      <c r="B219" s="291">
        <f>SUM(B214:B218)</f>
        <v>338</v>
      </c>
      <c r="BY219" s="3"/>
      <c r="BZ219" s="3"/>
      <c r="CA219" s="4"/>
      <c r="CB219" s="4"/>
      <c r="CC219" s="4"/>
      <c r="CD219" s="4"/>
      <c r="CE219" s="4"/>
      <c r="CF219" s="4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</row>
    <row r="220" spans="1:98" s="2" customFormat="1" ht="22.5" customHeight="1" x14ac:dyDescent="0.2">
      <c r="A220" s="372" t="s">
        <v>200</v>
      </c>
      <c r="BY220" s="3"/>
      <c r="BZ220" s="3"/>
      <c r="CA220" s="4"/>
      <c r="CB220" s="4"/>
      <c r="CC220" s="4"/>
      <c r="CD220" s="4"/>
      <c r="CE220" s="4"/>
      <c r="CF220" s="4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</row>
    <row r="221" spans="1:98" s="2" customFormat="1" ht="26.45" customHeight="1" x14ac:dyDescent="0.2">
      <c r="A221" s="612" t="s">
        <v>79</v>
      </c>
      <c r="B221" s="611" t="s">
        <v>80</v>
      </c>
      <c r="BY221" s="3"/>
      <c r="BZ221" s="3"/>
      <c r="CA221" s="4"/>
      <c r="CB221" s="4"/>
      <c r="CC221" s="4"/>
      <c r="CD221" s="4"/>
      <c r="CE221" s="4"/>
      <c r="CF221" s="4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</row>
    <row r="222" spans="1:98" s="2" customFormat="1" ht="18" customHeight="1" x14ac:dyDescent="0.2">
      <c r="A222" s="169" t="s">
        <v>84</v>
      </c>
      <c r="B222" s="216">
        <v>1240</v>
      </c>
      <c r="BY222" s="3"/>
      <c r="BZ222" s="3"/>
      <c r="CA222" s="4"/>
      <c r="CB222" s="4"/>
      <c r="CC222" s="4"/>
      <c r="CD222" s="4"/>
      <c r="CE222" s="4"/>
      <c r="CF222" s="4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</row>
    <row r="223" spans="1:98" s="2" customFormat="1" ht="18" customHeight="1" x14ac:dyDescent="0.2">
      <c r="A223" s="180" t="s">
        <v>85</v>
      </c>
      <c r="B223" s="100"/>
      <c r="BY223" s="3"/>
      <c r="BZ223" s="3"/>
      <c r="CA223" s="4"/>
      <c r="CB223" s="4"/>
      <c r="CC223" s="4"/>
      <c r="CD223" s="4"/>
      <c r="CE223" s="4"/>
      <c r="CF223" s="4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</row>
    <row r="224" spans="1:98" s="2" customFormat="1" ht="18" customHeight="1" x14ac:dyDescent="0.2">
      <c r="A224" s="180" t="s">
        <v>86</v>
      </c>
      <c r="B224" s="100"/>
      <c r="BY224" s="3"/>
      <c r="BZ224" s="3"/>
      <c r="CA224" s="4"/>
      <c r="CB224" s="4"/>
      <c r="CC224" s="4"/>
      <c r="CD224" s="4"/>
      <c r="CE224" s="4"/>
      <c r="CF224" s="4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</row>
    <row r="225" spans="1:98" s="2" customFormat="1" ht="18" customHeight="1" x14ac:dyDescent="0.2">
      <c r="A225" s="373" t="s">
        <v>87</v>
      </c>
      <c r="B225" s="91"/>
      <c r="BY225" s="3"/>
      <c r="BZ225" s="3"/>
      <c r="CA225" s="4"/>
      <c r="CB225" s="4"/>
      <c r="CC225" s="4"/>
      <c r="CD225" s="4"/>
      <c r="CE225" s="4"/>
      <c r="CF225" s="4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</row>
    <row r="226" spans="1:98" s="2" customFormat="1" ht="18" customHeight="1" x14ac:dyDescent="0.2">
      <c r="A226" s="661" t="s">
        <v>5</v>
      </c>
      <c r="B226" s="291">
        <f>SUM(B222:B225)</f>
        <v>1240</v>
      </c>
      <c r="BY226" s="3"/>
      <c r="BZ226" s="3"/>
      <c r="CA226" s="4"/>
      <c r="CB226" s="4"/>
      <c r="CC226" s="4"/>
      <c r="CD226" s="4"/>
      <c r="CE226" s="4"/>
      <c r="CF226" s="4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</row>
    <row r="227" spans="1:98" s="2" customFormat="1" ht="26.25" customHeight="1" x14ac:dyDescent="0.2">
      <c r="A227" s="9" t="s">
        <v>201</v>
      </c>
      <c r="BY227" s="3"/>
      <c r="BZ227" s="3"/>
      <c r="CA227" s="4"/>
      <c r="CB227" s="4"/>
      <c r="CC227" s="4"/>
      <c r="CD227" s="4"/>
      <c r="CE227" s="4"/>
      <c r="CF227" s="4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</row>
    <row r="228" spans="1:98" s="2" customFormat="1" ht="24" customHeight="1" x14ac:dyDescent="0.2">
      <c r="A228" s="612" t="s">
        <v>202</v>
      </c>
      <c r="B228" s="611" t="s">
        <v>80</v>
      </c>
      <c r="BY228" s="3"/>
      <c r="BZ228" s="3"/>
      <c r="CA228" s="4"/>
      <c r="CB228" s="4"/>
      <c r="CC228" s="4"/>
      <c r="CD228" s="4"/>
      <c r="CE228" s="4"/>
      <c r="CF228" s="4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</row>
    <row r="229" spans="1:98" s="2" customFormat="1" x14ac:dyDescent="0.2">
      <c r="A229" s="374" t="s">
        <v>203</v>
      </c>
      <c r="B229" s="216"/>
      <c r="BY229" s="3"/>
      <c r="BZ229" s="3"/>
      <c r="CA229" s="4"/>
      <c r="CB229" s="4"/>
      <c r="CC229" s="4"/>
      <c r="CD229" s="4"/>
      <c r="CE229" s="4"/>
      <c r="CF229" s="4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</row>
    <row r="230" spans="1:98" s="2" customFormat="1" ht="20.25" customHeight="1" x14ac:dyDescent="0.2">
      <c r="A230" s="375" t="s">
        <v>204</v>
      </c>
      <c r="B230" s="100"/>
      <c r="BY230" s="3"/>
      <c r="BZ230" s="3"/>
      <c r="CA230" s="4"/>
      <c r="CB230" s="4"/>
      <c r="CC230" s="4"/>
      <c r="CD230" s="4"/>
      <c r="CE230" s="4"/>
      <c r="CF230" s="4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</row>
    <row r="231" spans="1:98" s="2" customFormat="1" ht="19.5" customHeight="1" x14ac:dyDescent="0.2">
      <c r="A231" s="376" t="s">
        <v>205</v>
      </c>
      <c r="B231" s="91"/>
      <c r="BY231" s="3"/>
      <c r="BZ231" s="3"/>
      <c r="CA231" s="4"/>
      <c r="CB231" s="4"/>
      <c r="CC231" s="4"/>
      <c r="CD231" s="4"/>
      <c r="CE231" s="4"/>
      <c r="CF231" s="4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</row>
    <row r="232" spans="1:98" s="2" customFormat="1" ht="31.5" customHeight="1" x14ac:dyDescent="0.2">
      <c r="A232" s="113" t="s">
        <v>206</v>
      </c>
      <c r="BY232" s="3"/>
      <c r="BZ232" s="3"/>
      <c r="CA232" s="4"/>
      <c r="CB232" s="4"/>
      <c r="CC232" s="4"/>
      <c r="CD232" s="4"/>
      <c r="CE232" s="4"/>
      <c r="CF232" s="4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</row>
    <row r="233" spans="1:98" s="2" customFormat="1" ht="19.5" customHeight="1" x14ac:dyDescent="0.2">
      <c r="A233" s="617" t="s">
        <v>92</v>
      </c>
      <c r="B233" s="611" t="s">
        <v>5</v>
      </c>
      <c r="BY233" s="3"/>
      <c r="BZ233" s="3"/>
      <c r="CA233" s="4"/>
      <c r="CB233" s="4"/>
      <c r="CC233" s="4"/>
      <c r="CD233" s="4"/>
      <c r="CE233" s="4"/>
      <c r="CF233" s="4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</row>
    <row r="234" spans="1:98" s="2" customFormat="1" x14ac:dyDescent="0.2">
      <c r="A234" s="228" t="s">
        <v>96</v>
      </c>
      <c r="B234" s="284">
        <v>739</v>
      </c>
      <c r="BY234" s="3"/>
      <c r="BZ234" s="3"/>
      <c r="CA234" s="4"/>
      <c r="CB234" s="4"/>
      <c r="CC234" s="4"/>
      <c r="CD234" s="4"/>
      <c r="CE234" s="4"/>
      <c r="CF234" s="4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</row>
    <row r="235" spans="1:98" s="2" customFormat="1" x14ac:dyDescent="0.2">
      <c r="A235" s="229" t="s">
        <v>97</v>
      </c>
      <c r="B235" s="216"/>
      <c r="BY235" s="3"/>
      <c r="BZ235" s="3"/>
      <c r="CA235" s="4"/>
      <c r="CB235" s="4"/>
      <c r="CC235" s="4"/>
      <c r="CD235" s="4"/>
      <c r="CE235" s="4"/>
      <c r="CF235" s="4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</row>
    <row r="236" spans="1:98" s="2" customFormat="1" x14ac:dyDescent="0.2">
      <c r="A236" s="230" t="s">
        <v>98</v>
      </c>
      <c r="B236" s="100">
        <v>735</v>
      </c>
      <c r="BY236" s="3"/>
      <c r="BZ236" s="3"/>
      <c r="CA236" s="4"/>
      <c r="CB236" s="4"/>
      <c r="CC236" s="4"/>
      <c r="CD236" s="4"/>
      <c r="CE236" s="4"/>
      <c r="CF236" s="4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</row>
    <row r="237" spans="1:98" s="2" customFormat="1" ht="15" customHeight="1" x14ac:dyDescent="0.2">
      <c r="A237" s="230" t="s">
        <v>99</v>
      </c>
      <c r="B237" s="100">
        <v>67</v>
      </c>
      <c r="BY237" s="3"/>
      <c r="BZ237" s="3"/>
      <c r="CA237" s="4"/>
      <c r="CB237" s="4"/>
      <c r="CC237" s="4"/>
      <c r="CD237" s="4"/>
      <c r="CE237" s="4"/>
      <c r="CF237" s="4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</row>
    <row r="238" spans="1:98" s="2" customFormat="1" x14ac:dyDescent="0.2">
      <c r="A238" s="230" t="s">
        <v>100</v>
      </c>
      <c r="B238" s="100">
        <v>78</v>
      </c>
      <c r="BY238" s="3"/>
      <c r="BZ238" s="3"/>
      <c r="CA238" s="4"/>
      <c r="CB238" s="4"/>
      <c r="CC238" s="4"/>
      <c r="CD238" s="4"/>
      <c r="CE238" s="4"/>
      <c r="CF238" s="4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</row>
    <row r="239" spans="1:98" s="2" customFormat="1" x14ac:dyDescent="0.2">
      <c r="A239" s="230" t="s">
        <v>207</v>
      </c>
      <c r="B239" s="100"/>
      <c r="BY239" s="3"/>
      <c r="BZ239" s="3"/>
      <c r="CA239" s="4"/>
      <c r="CB239" s="4"/>
      <c r="CC239" s="4"/>
      <c r="CD239" s="4"/>
      <c r="CE239" s="4"/>
      <c r="CF239" s="4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</row>
    <row r="240" spans="1:98" s="2" customFormat="1" x14ac:dyDescent="0.2">
      <c r="A240" s="230" t="s">
        <v>208</v>
      </c>
      <c r="B240" s="100"/>
      <c r="BY240" s="3"/>
      <c r="BZ240" s="3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</row>
    <row r="241" spans="1:2" s="2" customFormat="1" x14ac:dyDescent="0.2">
      <c r="A241" s="230" t="s">
        <v>101</v>
      </c>
      <c r="B241" s="100"/>
    </row>
    <row r="242" spans="1:2" s="2" customFormat="1" ht="15.75" customHeight="1" x14ac:dyDescent="0.2">
      <c r="A242" s="230" t="s">
        <v>102</v>
      </c>
      <c r="B242" s="100">
        <v>1692</v>
      </c>
    </row>
    <row r="243" spans="1:2" s="2" customFormat="1" ht="16.5" customHeight="1" x14ac:dyDescent="0.2">
      <c r="A243" s="231" t="s">
        <v>103</v>
      </c>
      <c r="B243" s="100"/>
    </row>
    <row r="244" spans="1:2" s="2" customFormat="1" ht="16.5" customHeight="1" x14ac:dyDescent="0.2">
      <c r="A244" s="232" t="s">
        <v>104</v>
      </c>
      <c r="B244" s="100"/>
    </row>
    <row r="245" spans="1:2" s="2" customFormat="1" x14ac:dyDescent="0.2">
      <c r="A245" s="233" t="s">
        <v>105</v>
      </c>
      <c r="B245" s="100"/>
    </row>
    <row r="246" spans="1:2" s="2" customFormat="1" x14ac:dyDescent="0.2">
      <c r="A246" s="233" t="s">
        <v>106</v>
      </c>
      <c r="B246" s="100"/>
    </row>
    <row r="247" spans="1:2" s="2" customFormat="1" ht="27" customHeight="1" x14ac:dyDescent="0.2">
      <c r="A247" s="232" t="s">
        <v>107</v>
      </c>
      <c r="B247" s="100"/>
    </row>
    <row r="248" spans="1:2" s="2" customFormat="1" x14ac:dyDescent="0.2">
      <c r="A248" s="234" t="s">
        <v>108</v>
      </c>
      <c r="B248" s="100"/>
    </row>
    <row r="249" spans="1:2" s="2" customFormat="1" x14ac:dyDescent="0.2">
      <c r="A249" s="235" t="s">
        <v>109</v>
      </c>
      <c r="B249" s="100"/>
    </row>
    <row r="250" spans="1:2" s="2" customFormat="1" x14ac:dyDescent="0.2">
      <c r="A250" s="233" t="s">
        <v>110</v>
      </c>
      <c r="B250" s="100"/>
    </row>
    <row r="251" spans="1:2" s="2" customFormat="1" ht="27" customHeight="1" x14ac:dyDescent="0.2">
      <c r="A251" s="232" t="s">
        <v>111</v>
      </c>
      <c r="B251" s="100"/>
    </row>
    <row r="252" spans="1:2" s="2" customFormat="1" x14ac:dyDescent="0.2">
      <c r="A252" s="232" t="s">
        <v>112</v>
      </c>
      <c r="B252" s="100"/>
    </row>
    <row r="253" spans="1:2" s="2" customFormat="1" x14ac:dyDescent="0.2">
      <c r="A253" s="233" t="s">
        <v>113</v>
      </c>
      <c r="B253" s="100"/>
    </row>
    <row r="254" spans="1:2" s="2" customFormat="1" ht="15" customHeight="1" x14ac:dyDescent="0.2">
      <c r="A254" s="233" t="s">
        <v>114</v>
      </c>
      <c r="B254" s="100"/>
    </row>
    <row r="255" spans="1:2" s="2" customFormat="1" ht="15" customHeight="1" x14ac:dyDescent="0.2">
      <c r="A255" s="233" t="s">
        <v>115</v>
      </c>
      <c r="B255" s="100"/>
    </row>
    <row r="256" spans="1:2" s="2" customFormat="1" ht="15" customHeight="1" x14ac:dyDescent="0.2">
      <c r="A256" s="233" t="s">
        <v>116</v>
      </c>
      <c r="B256" s="100"/>
    </row>
    <row r="257" spans="1:78" s="2" customFormat="1" ht="15" customHeight="1" x14ac:dyDescent="0.2">
      <c r="A257" s="236" t="s">
        <v>117</v>
      </c>
      <c r="B257" s="100"/>
      <c r="BY257" s="3"/>
      <c r="BZ257" s="3"/>
    </row>
    <row r="258" spans="1:78" s="2" customFormat="1" ht="15" customHeight="1" x14ac:dyDescent="0.2">
      <c r="A258" s="237" t="s">
        <v>118</v>
      </c>
      <c r="B258" s="100"/>
      <c r="BY258" s="3"/>
      <c r="BZ258" s="3"/>
    </row>
    <row r="259" spans="1:78" s="2" customFormat="1" ht="15" customHeight="1" x14ac:dyDescent="0.2">
      <c r="A259" s="237" t="s">
        <v>119</v>
      </c>
      <c r="B259" s="100"/>
      <c r="BY259" s="3"/>
      <c r="BZ259" s="3"/>
    </row>
    <row r="260" spans="1:78" s="2" customFormat="1" ht="15" customHeight="1" x14ac:dyDescent="0.2">
      <c r="A260" s="237" t="s">
        <v>120</v>
      </c>
      <c r="B260" s="100"/>
      <c r="BY260" s="3"/>
      <c r="BZ260" s="3"/>
    </row>
    <row r="261" spans="1:78" s="2" customFormat="1" ht="26.25" customHeight="1" x14ac:dyDescent="0.2">
      <c r="A261" s="238" t="s">
        <v>121</v>
      </c>
      <c r="B261" s="100"/>
      <c r="BY261" s="3"/>
      <c r="BZ261" s="3"/>
    </row>
    <row r="262" spans="1:78" s="2" customFormat="1" ht="15" customHeight="1" x14ac:dyDescent="0.2">
      <c r="A262" s="237" t="s">
        <v>122</v>
      </c>
      <c r="B262" s="100"/>
      <c r="BY262" s="3"/>
      <c r="BZ262" s="3"/>
    </row>
    <row r="263" spans="1:78" s="2" customFormat="1" ht="15" customHeight="1" x14ac:dyDescent="0.2">
      <c r="A263" s="377" t="s">
        <v>209</v>
      </c>
      <c r="B263" s="100"/>
      <c r="BY263" s="3"/>
      <c r="BZ263" s="3"/>
    </row>
    <row r="264" spans="1:78" s="2" customFormat="1" ht="15" customHeight="1" x14ac:dyDescent="0.2">
      <c r="A264" s="234" t="s">
        <v>210</v>
      </c>
      <c r="B264" s="100"/>
      <c r="BY264" s="3"/>
      <c r="BZ264" s="3"/>
    </row>
    <row r="265" spans="1:78" s="2" customFormat="1" ht="15" customHeight="1" x14ac:dyDescent="0.2">
      <c r="A265" s="234" t="s">
        <v>211</v>
      </c>
      <c r="B265" s="100"/>
      <c r="BY265" s="3"/>
      <c r="BZ265" s="3"/>
    </row>
    <row r="266" spans="1:78" s="2" customFormat="1" ht="15" customHeight="1" x14ac:dyDescent="0.2">
      <c r="A266" s="234" t="s">
        <v>212</v>
      </c>
      <c r="B266" s="100"/>
      <c r="BY266" s="3"/>
      <c r="BZ266" s="3"/>
    </row>
    <row r="267" spans="1:78" s="2" customFormat="1" ht="15" customHeight="1" x14ac:dyDescent="0.2">
      <c r="A267" s="234" t="s">
        <v>123</v>
      </c>
      <c r="B267" s="100"/>
      <c r="BY267" s="3"/>
      <c r="BZ267" s="3"/>
    </row>
    <row r="268" spans="1:78" s="2" customFormat="1" ht="15" customHeight="1" x14ac:dyDescent="0.2">
      <c r="A268" s="239" t="s">
        <v>124</v>
      </c>
      <c r="B268" s="318"/>
      <c r="BY268" s="3"/>
      <c r="BZ268" s="3"/>
    </row>
    <row r="269" spans="1:78" s="2" customFormat="1" ht="17.25" customHeight="1" x14ac:dyDescent="0.2">
      <c r="A269" s="312" t="s">
        <v>5</v>
      </c>
      <c r="B269" s="259">
        <f>SUM(B234:B268)</f>
        <v>3311</v>
      </c>
      <c r="BY269" s="3"/>
      <c r="BZ269" s="3"/>
    </row>
    <row r="270" spans="1:78" s="2" customFormat="1" ht="30.75" customHeight="1" x14ac:dyDescent="0.2">
      <c r="A270" s="415" t="s">
        <v>250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BY270" s="3"/>
      <c r="BZ270" s="3"/>
    </row>
    <row r="271" spans="1:78" s="2" customFormat="1" ht="21.75" customHeight="1" x14ac:dyDescent="0.2">
      <c r="A271" s="1058" t="s">
        <v>214</v>
      </c>
      <c r="B271" s="1079" t="s">
        <v>5</v>
      </c>
      <c r="C271" s="1059"/>
      <c r="D271" s="1060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</row>
    <row r="272" spans="1:78" s="2" customFormat="1" ht="23.25" customHeight="1" x14ac:dyDescent="0.2">
      <c r="A272" s="862"/>
      <c r="B272" s="380" t="s">
        <v>32</v>
      </c>
      <c r="C272" s="116" t="s">
        <v>33</v>
      </c>
      <c r="D272" s="605" t="s">
        <v>34</v>
      </c>
      <c r="E272" s="381" t="s">
        <v>33</v>
      </c>
      <c r="F272" s="616" t="s">
        <v>34</v>
      </c>
      <c r="G272" s="381" t="s">
        <v>33</v>
      </c>
      <c r="H272" s="616" t="s">
        <v>34</v>
      </c>
      <c r="I272" s="381" t="s">
        <v>33</v>
      </c>
      <c r="J272" s="616" t="s">
        <v>34</v>
      </c>
      <c r="K272" s="381" t="s">
        <v>33</v>
      </c>
      <c r="L272" s="616" t="s">
        <v>34</v>
      </c>
      <c r="M272" s="381" t="s">
        <v>33</v>
      </c>
      <c r="N272" s="616" t="s">
        <v>34</v>
      </c>
      <c r="O272" s="381" t="s">
        <v>33</v>
      </c>
      <c r="P272" s="616" t="s">
        <v>34</v>
      </c>
      <c r="Q272" s="381" t="s">
        <v>33</v>
      </c>
      <c r="R272" s="616" t="s">
        <v>34</v>
      </c>
      <c r="S272" s="381" t="s">
        <v>33</v>
      </c>
      <c r="T272" s="616" t="s">
        <v>34</v>
      </c>
      <c r="U272" s="381" t="s">
        <v>33</v>
      </c>
      <c r="V272" s="616" t="s">
        <v>34</v>
      </c>
      <c r="W272" s="381" t="s">
        <v>33</v>
      </c>
      <c r="X272" s="616" t="s">
        <v>34</v>
      </c>
      <c r="Y272" s="381" t="s">
        <v>33</v>
      </c>
      <c r="Z272" s="616" t="s">
        <v>34</v>
      </c>
      <c r="AA272" s="381" t="s">
        <v>33</v>
      </c>
      <c r="AB272" s="616" t="s">
        <v>34</v>
      </c>
      <c r="AC272" s="381" t="s">
        <v>33</v>
      </c>
      <c r="AD272" s="616" t="s">
        <v>34</v>
      </c>
      <c r="AE272" s="381" t="s">
        <v>33</v>
      </c>
      <c r="AF272" s="616" t="s">
        <v>34</v>
      </c>
      <c r="AG272" s="381" t="s">
        <v>33</v>
      </c>
      <c r="AH272" s="616" t="s">
        <v>34</v>
      </c>
      <c r="AI272" s="381" t="s">
        <v>33</v>
      </c>
      <c r="AJ272" s="616" t="s">
        <v>34</v>
      </c>
      <c r="AK272" s="381" t="s">
        <v>33</v>
      </c>
      <c r="AL272" s="616" t="s">
        <v>34</v>
      </c>
      <c r="AM272" s="381" t="s">
        <v>33</v>
      </c>
      <c r="AN272" s="616" t="s">
        <v>34</v>
      </c>
      <c r="AO272" s="381" t="s">
        <v>33</v>
      </c>
      <c r="AP272" s="616" t="s">
        <v>34</v>
      </c>
    </row>
    <row r="273" spans="1:104" s="385" customFormat="1" ht="16.899999999999999" hidden="1" customHeight="1" x14ac:dyDescent="0.2">
      <c r="A273" s="607" t="s">
        <v>215</v>
      </c>
      <c r="B273" s="614"/>
      <c r="C273" s="381"/>
      <c r="D273" s="616"/>
      <c r="E273" s="381"/>
      <c r="F273" s="616"/>
      <c r="G273" s="381"/>
      <c r="H273" s="616"/>
      <c r="I273" s="381"/>
      <c r="J273" s="616"/>
      <c r="K273" s="381"/>
      <c r="L273" s="616"/>
      <c r="M273" s="381"/>
      <c r="N273" s="616"/>
      <c r="O273" s="381"/>
      <c r="P273" s="616"/>
      <c r="Q273" s="381"/>
      <c r="R273" s="616"/>
      <c r="S273" s="381"/>
      <c r="T273" s="616"/>
      <c r="U273" s="381"/>
      <c r="V273" s="616"/>
      <c r="W273" s="381"/>
      <c r="X273" s="616"/>
      <c r="Y273" s="381"/>
      <c r="Z273" s="616"/>
      <c r="AA273" s="381"/>
      <c r="AB273" s="616"/>
      <c r="AC273" s="381"/>
      <c r="AD273" s="616"/>
      <c r="AE273" s="381"/>
      <c r="AF273" s="616"/>
      <c r="AG273" s="381"/>
      <c r="AH273" s="616"/>
      <c r="AI273" s="381"/>
      <c r="AJ273" s="616"/>
      <c r="AK273" s="381"/>
      <c r="AL273" s="616"/>
      <c r="AM273" s="381"/>
      <c r="AN273" s="616"/>
      <c r="AO273" s="381"/>
      <c r="AP273" s="616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608" t="s">
        <v>216</v>
      </c>
      <c r="B274" s="388">
        <f>SUM(C274:D274)</f>
        <v>38</v>
      </c>
      <c r="C274" s="389">
        <f>+E274+G274+I274+K274+M274+O274+Q274+S274+U274+W274+Y274+AA274+AC274+AE274+AG274+AI274+AK274+AM274+AO274</f>
        <v>13</v>
      </c>
      <c r="D274" s="430">
        <f>+F274+H274+J274+L274+N274+P274+R274+T274+V274+X274+Z274+AB274+AD274+AF274+AH274+AJ274+AL274+AN274+AP274</f>
        <v>25</v>
      </c>
      <c r="E274" s="391">
        <v>0</v>
      </c>
      <c r="F274" s="392">
        <v>0</v>
      </c>
      <c r="G274" s="391">
        <v>0</v>
      </c>
      <c r="H274" s="392">
        <v>0</v>
      </c>
      <c r="I274" s="391">
        <v>0</v>
      </c>
      <c r="J274" s="392">
        <v>0</v>
      </c>
      <c r="K274" s="391">
        <v>0</v>
      </c>
      <c r="L274" s="392">
        <v>0</v>
      </c>
      <c r="M274" s="391">
        <v>0</v>
      </c>
      <c r="N274" s="392">
        <v>0</v>
      </c>
      <c r="O274" s="391">
        <v>0</v>
      </c>
      <c r="P274" s="392">
        <v>0</v>
      </c>
      <c r="Q274" s="391">
        <v>0</v>
      </c>
      <c r="R274" s="392">
        <v>0</v>
      </c>
      <c r="S274" s="391">
        <v>0</v>
      </c>
      <c r="T274" s="392">
        <v>0</v>
      </c>
      <c r="U274" s="391">
        <v>0</v>
      </c>
      <c r="V274" s="392">
        <v>0</v>
      </c>
      <c r="W274" s="391">
        <v>0</v>
      </c>
      <c r="X274" s="392">
        <v>0</v>
      </c>
      <c r="Y274" s="391">
        <v>0</v>
      </c>
      <c r="Z274" s="392">
        <v>0</v>
      </c>
      <c r="AA274" s="391">
        <v>1</v>
      </c>
      <c r="AB274" s="392">
        <v>1</v>
      </c>
      <c r="AC274" s="391">
        <v>1</v>
      </c>
      <c r="AD274" s="392">
        <v>0</v>
      </c>
      <c r="AE274" s="391">
        <v>2</v>
      </c>
      <c r="AF274" s="392">
        <v>1</v>
      </c>
      <c r="AG274" s="391">
        <v>1</v>
      </c>
      <c r="AH274" s="392">
        <v>0</v>
      </c>
      <c r="AI274" s="391">
        <v>1</v>
      </c>
      <c r="AJ274" s="392">
        <v>5</v>
      </c>
      <c r="AK274" s="391">
        <v>2</v>
      </c>
      <c r="AL274" s="392">
        <v>5</v>
      </c>
      <c r="AM274" s="391">
        <v>3</v>
      </c>
      <c r="AN274" s="392">
        <v>2</v>
      </c>
      <c r="AO274" s="391">
        <v>2</v>
      </c>
      <c r="AP274" s="393">
        <v>11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1078" t="s">
        <v>217</v>
      </c>
      <c r="B275" s="1056"/>
      <c r="C275" s="1056"/>
      <c r="D275" s="1056"/>
      <c r="E275" s="1056"/>
      <c r="F275" s="1056"/>
      <c r="G275" s="1056"/>
      <c r="H275" s="1056"/>
      <c r="I275" s="1056"/>
      <c r="J275" s="1056"/>
      <c r="K275" s="1056"/>
      <c r="L275" s="1056"/>
      <c r="M275" s="1056"/>
      <c r="N275" s="1056"/>
      <c r="O275" s="1056"/>
      <c r="P275" s="1056"/>
      <c r="Q275" s="1056"/>
      <c r="R275" s="1056"/>
      <c r="S275" s="1056"/>
      <c r="T275" s="1056"/>
      <c r="U275" s="1056"/>
      <c r="V275" s="1056"/>
      <c r="W275" s="1056"/>
      <c r="X275" s="1056"/>
      <c r="Y275" s="1056"/>
      <c r="Z275" s="1056"/>
      <c r="AA275" s="1056"/>
      <c r="AB275" s="1056"/>
      <c r="AC275" s="1056"/>
      <c r="AD275" s="1056"/>
      <c r="AE275" s="1056"/>
      <c r="AF275" s="1056"/>
      <c r="AG275" s="1056"/>
      <c r="AH275" s="1056"/>
      <c r="AI275" s="1056"/>
      <c r="AJ275" s="1056"/>
      <c r="AK275" s="1056"/>
      <c r="AL275" s="1056"/>
      <c r="AM275" s="1056"/>
      <c r="AN275" s="1056"/>
      <c r="AO275" s="1056"/>
      <c r="AP275" s="1057"/>
      <c r="BY275" s="2"/>
      <c r="BZ275" s="2"/>
    </row>
    <row r="276" spans="1:104" x14ac:dyDescent="0.2">
      <c r="A276" s="394" t="s">
        <v>218</v>
      </c>
      <c r="B276" s="395">
        <f t="shared" ref="B276:B289" si="45">SUM(C276:D276)</f>
        <v>18</v>
      </c>
      <c r="C276" s="396">
        <f t="shared" ref="C276:D288" si="46">+E276+G276+I276+K276+M276+O276+Q276+S276+U276+W276+Y276+AA276+AC276+AE276+AG276+AI276+AK276+AM276+AO276</f>
        <v>7</v>
      </c>
      <c r="D276" s="397">
        <f t="shared" si="46"/>
        <v>11</v>
      </c>
      <c r="E276" s="398"/>
      <c r="F276" s="399"/>
      <c r="G276" s="398"/>
      <c r="H276" s="399"/>
      <c r="I276" s="398"/>
      <c r="J276" s="399"/>
      <c r="K276" s="398"/>
      <c r="L276" s="399"/>
      <c r="M276" s="398"/>
      <c r="N276" s="399"/>
      <c r="O276" s="398"/>
      <c r="P276" s="399"/>
      <c r="Q276" s="398"/>
      <c r="R276" s="399"/>
      <c r="S276" s="398"/>
      <c r="T276" s="399"/>
      <c r="U276" s="398"/>
      <c r="V276" s="399"/>
      <c r="W276" s="398"/>
      <c r="X276" s="399"/>
      <c r="Y276" s="398"/>
      <c r="Z276" s="399"/>
      <c r="AA276" s="398"/>
      <c r="AB276" s="399"/>
      <c r="AC276" s="398"/>
      <c r="AD276" s="399"/>
      <c r="AE276" s="398">
        <v>1</v>
      </c>
      <c r="AF276" s="399">
        <v>1</v>
      </c>
      <c r="AG276" s="398">
        <v>1</v>
      </c>
      <c r="AH276" s="399"/>
      <c r="AI276" s="398">
        <v>1</v>
      </c>
      <c r="AJ276" s="399">
        <v>2</v>
      </c>
      <c r="AK276" s="398"/>
      <c r="AL276" s="399">
        <v>3</v>
      </c>
      <c r="AM276" s="398">
        <v>2</v>
      </c>
      <c r="AN276" s="399">
        <v>1</v>
      </c>
      <c r="AO276" s="398">
        <v>2</v>
      </c>
      <c r="AP276" s="400">
        <v>4</v>
      </c>
      <c r="BY276" s="2"/>
      <c r="BZ276" s="2"/>
    </row>
    <row r="277" spans="1:104" x14ac:dyDescent="0.2">
      <c r="A277" s="233" t="s">
        <v>219</v>
      </c>
      <c r="B277" s="401">
        <f t="shared" si="45"/>
        <v>2</v>
      </c>
      <c r="C277" s="402">
        <f>+E277+G277+I277+K277+M277+O277+Q277+S277+U277+W277+Y277+AA277+AC277+AE277+AG277+AI277+AK277+AM277+AO277</f>
        <v>0</v>
      </c>
      <c r="D277" s="403">
        <f t="shared" si="46"/>
        <v>2</v>
      </c>
      <c r="E277" s="404"/>
      <c r="F277" s="405"/>
      <c r="G277" s="404"/>
      <c r="H277" s="405"/>
      <c r="I277" s="404"/>
      <c r="J277" s="405"/>
      <c r="K277" s="404"/>
      <c r="L277" s="405"/>
      <c r="M277" s="404"/>
      <c r="N277" s="405"/>
      <c r="O277" s="404"/>
      <c r="P277" s="405"/>
      <c r="Q277" s="404"/>
      <c r="R277" s="405"/>
      <c r="S277" s="404"/>
      <c r="T277" s="405"/>
      <c r="U277" s="404"/>
      <c r="V277" s="405"/>
      <c r="W277" s="404"/>
      <c r="X277" s="405"/>
      <c r="Y277" s="404"/>
      <c r="Z277" s="405"/>
      <c r="AA277" s="404"/>
      <c r="AB277" s="405"/>
      <c r="AC277" s="404"/>
      <c r="AD277" s="405"/>
      <c r="AE277" s="404"/>
      <c r="AF277" s="405"/>
      <c r="AG277" s="404"/>
      <c r="AH277" s="405"/>
      <c r="AI277" s="404"/>
      <c r="AJ277" s="405"/>
      <c r="AK277" s="404"/>
      <c r="AL277" s="405"/>
      <c r="AM277" s="404"/>
      <c r="AN277" s="405"/>
      <c r="AO277" s="404"/>
      <c r="AP277" s="406">
        <v>2</v>
      </c>
      <c r="BY277" s="2"/>
      <c r="BZ277" s="2"/>
    </row>
    <row r="278" spans="1:104" x14ac:dyDescent="0.2">
      <c r="A278" s="233" t="s">
        <v>220</v>
      </c>
      <c r="B278" s="401">
        <f t="shared" si="45"/>
        <v>3</v>
      </c>
      <c r="C278" s="402">
        <f t="shared" si="46"/>
        <v>1</v>
      </c>
      <c r="D278" s="403">
        <f t="shared" si="46"/>
        <v>2</v>
      </c>
      <c r="E278" s="404"/>
      <c r="F278" s="405"/>
      <c r="G278" s="404"/>
      <c r="H278" s="405"/>
      <c r="I278" s="404"/>
      <c r="J278" s="405"/>
      <c r="K278" s="404"/>
      <c r="L278" s="405"/>
      <c r="M278" s="404"/>
      <c r="N278" s="405"/>
      <c r="O278" s="404"/>
      <c r="P278" s="405"/>
      <c r="Q278" s="404"/>
      <c r="R278" s="405"/>
      <c r="S278" s="404"/>
      <c r="T278" s="405"/>
      <c r="U278" s="404"/>
      <c r="V278" s="405"/>
      <c r="W278" s="404"/>
      <c r="X278" s="405"/>
      <c r="Y278" s="404"/>
      <c r="Z278" s="405"/>
      <c r="AA278" s="404"/>
      <c r="AB278" s="405"/>
      <c r="AC278" s="404"/>
      <c r="AD278" s="405"/>
      <c r="AE278" s="404"/>
      <c r="AF278" s="405"/>
      <c r="AG278" s="404"/>
      <c r="AH278" s="405"/>
      <c r="AI278" s="404"/>
      <c r="AJ278" s="405"/>
      <c r="AK278" s="404"/>
      <c r="AL278" s="405"/>
      <c r="AM278" s="404">
        <v>1</v>
      </c>
      <c r="AN278" s="405"/>
      <c r="AO278" s="404"/>
      <c r="AP278" s="406">
        <v>2</v>
      </c>
      <c r="BY278" s="2"/>
      <c r="BZ278" s="2"/>
    </row>
    <row r="279" spans="1:104" x14ac:dyDescent="0.2">
      <c r="A279" s="233" t="s">
        <v>221</v>
      </c>
      <c r="B279" s="401">
        <f t="shared" si="45"/>
        <v>0</v>
      </c>
      <c r="C279" s="402">
        <f t="shared" si="46"/>
        <v>0</v>
      </c>
      <c r="D279" s="403">
        <f t="shared" si="46"/>
        <v>0</v>
      </c>
      <c r="E279" s="404"/>
      <c r="F279" s="405"/>
      <c r="G279" s="404"/>
      <c r="H279" s="405"/>
      <c r="I279" s="404"/>
      <c r="J279" s="405"/>
      <c r="K279" s="404"/>
      <c r="L279" s="405"/>
      <c r="M279" s="404"/>
      <c r="N279" s="405"/>
      <c r="O279" s="404"/>
      <c r="P279" s="405"/>
      <c r="Q279" s="404"/>
      <c r="R279" s="405"/>
      <c r="S279" s="404"/>
      <c r="T279" s="405"/>
      <c r="U279" s="404"/>
      <c r="V279" s="405"/>
      <c r="W279" s="404"/>
      <c r="X279" s="405"/>
      <c r="Y279" s="404"/>
      <c r="Z279" s="405"/>
      <c r="AA279" s="404"/>
      <c r="AB279" s="405"/>
      <c r="AC279" s="404"/>
      <c r="AD279" s="405"/>
      <c r="AE279" s="404"/>
      <c r="AF279" s="405"/>
      <c r="AG279" s="404"/>
      <c r="AH279" s="405"/>
      <c r="AI279" s="404"/>
      <c r="AJ279" s="405"/>
      <c r="AK279" s="404"/>
      <c r="AL279" s="405"/>
      <c r="AM279" s="404"/>
      <c r="AN279" s="405"/>
      <c r="AO279" s="404"/>
      <c r="AP279" s="406"/>
      <c r="BY279" s="2"/>
      <c r="BZ279" s="2"/>
    </row>
    <row r="280" spans="1:104" x14ac:dyDescent="0.2">
      <c r="A280" s="233" t="s">
        <v>222</v>
      </c>
      <c r="B280" s="401">
        <f t="shared" si="45"/>
        <v>15</v>
      </c>
      <c r="C280" s="402">
        <f t="shared" si="46"/>
        <v>9</v>
      </c>
      <c r="D280" s="403">
        <f t="shared" si="46"/>
        <v>6</v>
      </c>
      <c r="E280" s="404"/>
      <c r="F280" s="405"/>
      <c r="G280" s="404"/>
      <c r="H280" s="405"/>
      <c r="I280" s="404"/>
      <c r="J280" s="405"/>
      <c r="K280" s="404"/>
      <c r="L280" s="405"/>
      <c r="M280" s="404"/>
      <c r="N280" s="405"/>
      <c r="O280" s="404"/>
      <c r="P280" s="405"/>
      <c r="Q280" s="404"/>
      <c r="R280" s="405"/>
      <c r="S280" s="404"/>
      <c r="T280" s="405"/>
      <c r="U280" s="404"/>
      <c r="V280" s="405"/>
      <c r="W280" s="404"/>
      <c r="X280" s="405"/>
      <c r="Y280" s="404"/>
      <c r="Z280" s="405"/>
      <c r="AA280" s="404">
        <v>2</v>
      </c>
      <c r="AB280" s="405">
        <v>2</v>
      </c>
      <c r="AC280" s="404">
        <v>2</v>
      </c>
      <c r="AD280" s="405"/>
      <c r="AE280" s="404">
        <v>2</v>
      </c>
      <c r="AF280" s="405">
        <v>2</v>
      </c>
      <c r="AG280" s="404"/>
      <c r="AH280" s="405"/>
      <c r="AI280" s="404">
        <v>1</v>
      </c>
      <c r="AJ280" s="405">
        <v>1</v>
      </c>
      <c r="AK280" s="404"/>
      <c r="AL280" s="405">
        <v>1</v>
      </c>
      <c r="AM280" s="404">
        <v>2</v>
      </c>
      <c r="AN280" s="405"/>
      <c r="AO280" s="404"/>
      <c r="AP280" s="406"/>
      <c r="BY280" s="2"/>
      <c r="BZ280" s="2"/>
    </row>
    <row r="281" spans="1:104" x14ac:dyDescent="0.2">
      <c r="A281" s="233" t="s">
        <v>223</v>
      </c>
      <c r="B281" s="401">
        <f t="shared" si="45"/>
        <v>12</v>
      </c>
      <c r="C281" s="402">
        <f t="shared" si="46"/>
        <v>4</v>
      </c>
      <c r="D281" s="403">
        <f t="shared" si="46"/>
        <v>8</v>
      </c>
      <c r="E281" s="404"/>
      <c r="F281" s="405"/>
      <c r="G281" s="404"/>
      <c r="H281" s="405"/>
      <c r="I281" s="404"/>
      <c r="J281" s="405"/>
      <c r="K281" s="404"/>
      <c r="L281" s="405"/>
      <c r="M281" s="404"/>
      <c r="N281" s="405"/>
      <c r="O281" s="404"/>
      <c r="P281" s="405"/>
      <c r="Q281" s="404"/>
      <c r="R281" s="405"/>
      <c r="S281" s="404"/>
      <c r="T281" s="405"/>
      <c r="U281" s="404"/>
      <c r="V281" s="405"/>
      <c r="W281" s="404"/>
      <c r="X281" s="405"/>
      <c r="Y281" s="404"/>
      <c r="Z281" s="405"/>
      <c r="AA281" s="404"/>
      <c r="AB281" s="405"/>
      <c r="AC281" s="404"/>
      <c r="AD281" s="405"/>
      <c r="AE281" s="404">
        <v>1</v>
      </c>
      <c r="AF281" s="405"/>
      <c r="AG281" s="404"/>
      <c r="AH281" s="405"/>
      <c r="AI281" s="404"/>
      <c r="AJ281" s="405">
        <v>2</v>
      </c>
      <c r="AK281" s="404">
        <v>1</v>
      </c>
      <c r="AL281" s="405">
        <v>2</v>
      </c>
      <c r="AM281" s="404">
        <v>2</v>
      </c>
      <c r="AN281" s="405"/>
      <c r="AO281" s="404"/>
      <c r="AP281" s="406">
        <v>4</v>
      </c>
      <c r="BY281" s="2"/>
      <c r="BZ281" s="2"/>
    </row>
    <row r="282" spans="1:104" x14ac:dyDescent="0.2">
      <c r="A282" s="233" t="s">
        <v>224</v>
      </c>
      <c r="B282" s="401">
        <f t="shared" si="45"/>
        <v>0</v>
      </c>
      <c r="C282" s="402">
        <f t="shared" si="46"/>
        <v>0</v>
      </c>
      <c r="D282" s="403">
        <f>+F282+H282+J282+L282+N282+P282+R282+T282+V282+X282+Z282+AB282+AD282+AF282+AH282+AJ282+AL282+AN282+AP282</f>
        <v>0</v>
      </c>
      <c r="E282" s="404"/>
      <c r="F282" s="405"/>
      <c r="G282" s="404"/>
      <c r="H282" s="405"/>
      <c r="I282" s="404"/>
      <c r="J282" s="405"/>
      <c r="K282" s="404"/>
      <c r="L282" s="405"/>
      <c r="M282" s="404"/>
      <c r="N282" s="405"/>
      <c r="O282" s="404"/>
      <c r="P282" s="405"/>
      <c r="Q282" s="404"/>
      <c r="R282" s="405"/>
      <c r="S282" s="404"/>
      <c r="T282" s="405"/>
      <c r="U282" s="404"/>
      <c r="V282" s="405"/>
      <c r="W282" s="404"/>
      <c r="X282" s="405"/>
      <c r="Y282" s="404"/>
      <c r="Z282" s="405"/>
      <c r="AA282" s="404"/>
      <c r="AB282" s="405"/>
      <c r="AC282" s="404"/>
      <c r="AD282" s="405"/>
      <c r="AE282" s="404"/>
      <c r="AF282" s="405"/>
      <c r="AG282" s="404"/>
      <c r="AH282" s="405"/>
      <c r="AI282" s="404"/>
      <c r="AJ282" s="405"/>
      <c r="AK282" s="404"/>
      <c r="AL282" s="405"/>
      <c r="AM282" s="404"/>
      <c r="AN282" s="405"/>
      <c r="AO282" s="404"/>
      <c r="AP282" s="406"/>
      <c r="BY282" s="2"/>
      <c r="BZ282" s="2"/>
    </row>
    <row r="283" spans="1:104" ht="23.25" customHeight="1" x14ac:dyDescent="0.2">
      <c r="A283" s="232" t="s">
        <v>225</v>
      </c>
      <c r="B283" s="401">
        <f t="shared" si="45"/>
        <v>0</v>
      </c>
      <c r="C283" s="402">
        <f t="shared" si="46"/>
        <v>0</v>
      </c>
      <c r="D283" s="403">
        <f t="shared" si="46"/>
        <v>0</v>
      </c>
      <c r="E283" s="404"/>
      <c r="F283" s="405"/>
      <c r="G283" s="404"/>
      <c r="H283" s="405"/>
      <c r="I283" s="404"/>
      <c r="J283" s="405"/>
      <c r="K283" s="404"/>
      <c r="L283" s="405"/>
      <c r="M283" s="404"/>
      <c r="N283" s="405"/>
      <c r="O283" s="404"/>
      <c r="P283" s="405"/>
      <c r="Q283" s="404"/>
      <c r="R283" s="405"/>
      <c r="S283" s="404"/>
      <c r="T283" s="405"/>
      <c r="U283" s="404"/>
      <c r="V283" s="405"/>
      <c r="W283" s="404"/>
      <c r="X283" s="405"/>
      <c r="Y283" s="404"/>
      <c r="Z283" s="405"/>
      <c r="AA283" s="404"/>
      <c r="AB283" s="405"/>
      <c r="AC283" s="404"/>
      <c r="AD283" s="405"/>
      <c r="AE283" s="404"/>
      <c r="AF283" s="405"/>
      <c r="AG283" s="404"/>
      <c r="AH283" s="405"/>
      <c r="AI283" s="404"/>
      <c r="AJ283" s="405"/>
      <c r="AK283" s="404"/>
      <c r="AL283" s="405"/>
      <c r="AM283" s="404"/>
      <c r="AN283" s="405"/>
      <c r="AO283" s="404"/>
      <c r="AP283" s="406"/>
      <c r="BY283" s="2"/>
      <c r="BZ283" s="2"/>
    </row>
    <row r="284" spans="1:104" ht="25.5" customHeight="1" x14ac:dyDescent="0.2">
      <c r="A284" s="407" t="s">
        <v>226</v>
      </c>
      <c r="B284" s="401">
        <f t="shared" si="45"/>
        <v>0</v>
      </c>
      <c r="C284" s="402">
        <f t="shared" si="46"/>
        <v>0</v>
      </c>
      <c r="D284" s="403">
        <f>+F284+H284+J284+L284+N284+P284+R284+T284+V284+X284+Z284+AB284+AD284+AF284+AH284+AJ284+AL284+AN284+AP284</f>
        <v>0</v>
      </c>
      <c r="E284" s="404"/>
      <c r="F284" s="405"/>
      <c r="G284" s="404"/>
      <c r="H284" s="405"/>
      <c r="I284" s="404"/>
      <c r="J284" s="405"/>
      <c r="K284" s="404"/>
      <c r="L284" s="405"/>
      <c r="M284" s="404"/>
      <c r="N284" s="405"/>
      <c r="O284" s="404"/>
      <c r="P284" s="405"/>
      <c r="Q284" s="404"/>
      <c r="R284" s="405"/>
      <c r="S284" s="404"/>
      <c r="T284" s="405"/>
      <c r="U284" s="404"/>
      <c r="V284" s="405"/>
      <c r="W284" s="404"/>
      <c r="X284" s="405"/>
      <c r="Y284" s="404"/>
      <c r="Z284" s="405"/>
      <c r="AA284" s="404"/>
      <c r="AB284" s="405"/>
      <c r="AC284" s="404"/>
      <c r="AD284" s="405"/>
      <c r="AE284" s="404"/>
      <c r="AF284" s="405"/>
      <c r="AG284" s="404"/>
      <c r="AH284" s="405"/>
      <c r="AI284" s="404"/>
      <c r="AJ284" s="405"/>
      <c r="AK284" s="404"/>
      <c r="AL284" s="405"/>
      <c r="AM284" s="404"/>
      <c r="AN284" s="405"/>
      <c r="AO284" s="404"/>
      <c r="AP284" s="406"/>
      <c r="BY284" s="2"/>
      <c r="BZ284" s="2"/>
    </row>
    <row r="285" spans="1:104" x14ac:dyDescent="0.2">
      <c r="A285" s="233" t="s">
        <v>227</v>
      </c>
      <c r="B285" s="401">
        <f t="shared" si="45"/>
        <v>0</v>
      </c>
      <c r="C285" s="402">
        <f t="shared" si="46"/>
        <v>0</v>
      </c>
      <c r="D285" s="403">
        <f t="shared" si="46"/>
        <v>0</v>
      </c>
      <c r="E285" s="404"/>
      <c r="F285" s="405"/>
      <c r="G285" s="404"/>
      <c r="H285" s="405"/>
      <c r="I285" s="404"/>
      <c r="J285" s="405"/>
      <c r="K285" s="404"/>
      <c r="L285" s="405"/>
      <c r="M285" s="404"/>
      <c r="N285" s="405"/>
      <c r="O285" s="404"/>
      <c r="P285" s="405"/>
      <c r="Q285" s="404"/>
      <c r="R285" s="405"/>
      <c r="S285" s="404"/>
      <c r="T285" s="405"/>
      <c r="U285" s="404"/>
      <c r="V285" s="405"/>
      <c r="W285" s="404"/>
      <c r="X285" s="405"/>
      <c r="Y285" s="404"/>
      <c r="Z285" s="405"/>
      <c r="AA285" s="404"/>
      <c r="AB285" s="405"/>
      <c r="AC285" s="404"/>
      <c r="AD285" s="405"/>
      <c r="AE285" s="404"/>
      <c r="AF285" s="405"/>
      <c r="AG285" s="404"/>
      <c r="AH285" s="405"/>
      <c r="AI285" s="404"/>
      <c r="AJ285" s="405"/>
      <c r="AK285" s="404"/>
      <c r="AL285" s="405"/>
      <c r="AM285" s="404"/>
      <c r="AN285" s="405"/>
      <c r="AO285" s="404"/>
      <c r="AP285" s="406"/>
      <c r="BY285" s="2"/>
      <c r="BZ285" s="2"/>
    </row>
    <row r="286" spans="1:104" x14ac:dyDescent="0.2">
      <c r="A286" s="233" t="s">
        <v>228</v>
      </c>
      <c r="B286" s="401">
        <f t="shared" si="45"/>
        <v>0</v>
      </c>
      <c r="C286" s="402">
        <f t="shared" si="46"/>
        <v>0</v>
      </c>
      <c r="D286" s="403">
        <f t="shared" si="46"/>
        <v>0</v>
      </c>
      <c r="E286" s="404"/>
      <c r="F286" s="405"/>
      <c r="G286" s="404"/>
      <c r="H286" s="405"/>
      <c r="I286" s="404"/>
      <c r="J286" s="405"/>
      <c r="K286" s="404"/>
      <c r="L286" s="405"/>
      <c r="M286" s="404"/>
      <c r="N286" s="405"/>
      <c r="O286" s="404"/>
      <c r="P286" s="405"/>
      <c r="Q286" s="404"/>
      <c r="R286" s="405"/>
      <c r="S286" s="404"/>
      <c r="T286" s="405"/>
      <c r="U286" s="404"/>
      <c r="V286" s="405"/>
      <c r="W286" s="404"/>
      <c r="X286" s="405"/>
      <c r="Y286" s="404"/>
      <c r="Z286" s="405"/>
      <c r="AA286" s="404"/>
      <c r="AB286" s="405"/>
      <c r="AC286" s="404"/>
      <c r="AD286" s="405"/>
      <c r="AE286" s="404"/>
      <c r="AF286" s="405"/>
      <c r="AG286" s="404"/>
      <c r="AH286" s="405"/>
      <c r="AI286" s="404"/>
      <c r="AJ286" s="405"/>
      <c r="AK286" s="404"/>
      <c r="AL286" s="405"/>
      <c r="AM286" s="404"/>
      <c r="AN286" s="405"/>
      <c r="AO286" s="404"/>
      <c r="AP286" s="406"/>
      <c r="BY286" s="2"/>
      <c r="BZ286" s="2"/>
    </row>
    <row r="287" spans="1:104" x14ac:dyDescent="0.2">
      <c r="A287" s="233" t="s">
        <v>229</v>
      </c>
      <c r="B287" s="401">
        <f t="shared" si="45"/>
        <v>0</v>
      </c>
      <c r="C287" s="402">
        <f t="shared" si="46"/>
        <v>0</v>
      </c>
      <c r="D287" s="403">
        <f t="shared" si="46"/>
        <v>0</v>
      </c>
      <c r="E287" s="404"/>
      <c r="F287" s="405"/>
      <c r="G287" s="404"/>
      <c r="H287" s="405"/>
      <c r="I287" s="404"/>
      <c r="J287" s="405"/>
      <c r="K287" s="404"/>
      <c r="L287" s="405"/>
      <c r="M287" s="404"/>
      <c r="N287" s="405"/>
      <c r="O287" s="404"/>
      <c r="P287" s="405"/>
      <c r="Q287" s="404"/>
      <c r="R287" s="405"/>
      <c r="S287" s="404"/>
      <c r="T287" s="405"/>
      <c r="U287" s="404"/>
      <c r="V287" s="405"/>
      <c r="W287" s="404"/>
      <c r="X287" s="405"/>
      <c r="Y287" s="404"/>
      <c r="Z287" s="405"/>
      <c r="AA287" s="404"/>
      <c r="AB287" s="405"/>
      <c r="AC287" s="404"/>
      <c r="AD287" s="405"/>
      <c r="AE287" s="404"/>
      <c r="AF287" s="405"/>
      <c r="AG287" s="404"/>
      <c r="AH287" s="405"/>
      <c r="AI287" s="404"/>
      <c r="AJ287" s="405"/>
      <c r="AK287" s="404"/>
      <c r="AL287" s="405"/>
      <c r="AM287" s="404"/>
      <c r="AN287" s="405"/>
      <c r="AO287" s="404"/>
      <c r="AP287" s="406"/>
      <c r="BY287" s="2"/>
      <c r="BZ287" s="2"/>
    </row>
    <row r="288" spans="1:104" x14ac:dyDescent="0.2">
      <c r="A288" s="233" t="s">
        <v>230</v>
      </c>
      <c r="B288" s="401">
        <f t="shared" si="45"/>
        <v>0</v>
      </c>
      <c r="C288" s="402">
        <f t="shared" si="46"/>
        <v>0</v>
      </c>
      <c r="D288" s="403">
        <f t="shared" si="46"/>
        <v>0</v>
      </c>
      <c r="E288" s="404"/>
      <c r="F288" s="405"/>
      <c r="G288" s="404"/>
      <c r="H288" s="405"/>
      <c r="I288" s="404"/>
      <c r="J288" s="405"/>
      <c r="K288" s="404"/>
      <c r="L288" s="405"/>
      <c r="M288" s="404"/>
      <c r="N288" s="405"/>
      <c r="O288" s="404"/>
      <c r="P288" s="405"/>
      <c r="Q288" s="404"/>
      <c r="R288" s="405"/>
      <c r="S288" s="404"/>
      <c r="T288" s="405"/>
      <c r="U288" s="404"/>
      <c r="V288" s="405"/>
      <c r="W288" s="404"/>
      <c r="X288" s="405"/>
      <c r="Y288" s="404"/>
      <c r="Z288" s="405"/>
      <c r="AA288" s="404"/>
      <c r="AB288" s="405"/>
      <c r="AC288" s="404"/>
      <c r="AD288" s="405"/>
      <c r="AE288" s="404"/>
      <c r="AF288" s="405"/>
      <c r="AG288" s="404"/>
      <c r="AH288" s="405"/>
      <c r="AI288" s="404"/>
      <c r="AJ288" s="405"/>
      <c r="AK288" s="404"/>
      <c r="AL288" s="405"/>
      <c r="AM288" s="404"/>
      <c r="AN288" s="405"/>
      <c r="AO288" s="404"/>
      <c r="AP288" s="406"/>
      <c r="BY288" s="2"/>
      <c r="BZ288" s="2"/>
    </row>
    <row r="289" spans="1:78" s="2" customFormat="1" x14ac:dyDescent="0.2">
      <c r="A289" s="237" t="s">
        <v>231</v>
      </c>
      <c r="B289" s="401">
        <f t="shared" si="45"/>
        <v>0</v>
      </c>
      <c r="C289" s="402">
        <f>+E289+G289+I289+K289+M289+O289+Q289+S289+U289+W289+Y289+AA289+AC289+AE289+AG289+AI289+AK289+AM289+AO289</f>
        <v>0</v>
      </c>
      <c r="D289" s="403">
        <f>+F289+H289+J289+L289+N289+P289+R289+T289+V289+X289+Z289+AB289+AD289+AF289+AH289+AJ289+AL289+AN289+AP289</f>
        <v>0</v>
      </c>
      <c r="E289" s="404"/>
      <c r="F289" s="405"/>
      <c r="G289" s="404"/>
      <c r="H289" s="405"/>
      <c r="I289" s="404"/>
      <c r="J289" s="405"/>
      <c r="K289" s="404"/>
      <c r="L289" s="405"/>
      <c r="M289" s="404"/>
      <c r="N289" s="405"/>
      <c r="O289" s="404"/>
      <c r="P289" s="405"/>
      <c r="Q289" s="404"/>
      <c r="R289" s="405"/>
      <c r="S289" s="404"/>
      <c r="T289" s="405"/>
      <c r="U289" s="404"/>
      <c r="V289" s="405"/>
      <c r="W289" s="404"/>
      <c r="X289" s="405"/>
      <c r="Y289" s="404"/>
      <c r="Z289" s="405"/>
      <c r="AA289" s="404"/>
      <c r="AB289" s="405"/>
      <c r="AC289" s="404"/>
      <c r="AD289" s="405"/>
      <c r="AE289" s="404"/>
      <c r="AF289" s="405"/>
      <c r="AG289" s="404"/>
      <c r="AH289" s="405"/>
      <c r="AI289" s="404"/>
      <c r="AJ289" s="405"/>
      <c r="AK289" s="404"/>
      <c r="AL289" s="405"/>
      <c r="AM289" s="404"/>
      <c r="AN289" s="405"/>
      <c r="AO289" s="404"/>
      <c r="AP289" s="406"/>
    </row>
    <row r="290" spans="1:78" s="2" customFormat="1" ht="27.75" customHeight="1" x14ac:dyDescent="0.2">
      <c r="A290" s="229" t="s">
        <v>251</v>
      </c>
      <c r="B290" s="401">
        <f t="shared" ref="B290:B292" si="47">SUM(C290:D290)</f>
        <v>0</v>
      </c>
      <c r="C290" s="402">
        <f t="shared" ref="C290:D293" si="48">+E290+G290+I290+K290+M290+O290+Q290+S290+U290+W290+Y290+AA290+AC290+AE290+AG290+AI290+AK290+AM290+AO290</f>
        <v>0</v>
      </c>
      <c r="D290" s="403">
        <f t="shared" si="48"/>
        <v>0</v>
      </c>
      <c r="E290" s="404"/>
      <c r="F290" s="405"/>
      <c r="G290" s="404"/>
      <c r="H290" s="405"/>
      <c r="I290" s="404"/>
      <c r="J290" s="405"/>
      <c r="K290" s="404"/>
      <c r="L290" s="405"/>
      <c r="M290" s="404"/>
      <c r="N290" s="405"/>
      <c r="O290" s="404"/>
      <c r="P290" s="405"/>
      <c r="Q290" s="404"/>
      <c r="R290" s="405"/>
      <c r="S290" s="404"/>
      <c r="T290" s="405"/>
      <c r="U290" s="404"/>
      <c r="V290" s="405"/>
      <c r="W290" s="404"/>
      <c r="X290" s="405"/>
      <c r="Y290" s="404"/>
      <c r="Z290" s="405"/>
      <c r="AA290" s="404"/>
      <c r="AB290" s="405"/>
      <c r="AC290" s="404"/>
      <c r="AD290" s="405"/>
      <c r="AE290" s="404"/>
      <c r="AF290" s="405"/>
      <c r="AG290" s="404"/>
      <c r="AH290" s="405"/>
      <c r="AI290" s="404"/>
      <c r="AJ290" s="405"/>
      <c r="AK290" s="404"/>
      <c r="AL290" s="405"/>
      <c r="AM290" s="404"/>
      <c r="AN290" s="405"/>
      <c r="AO290" s="404"/>
      <c r="AP290" s="406"/>
    </row>
    <row r="291" spans="1:78" s="2" customFormat="1" x14ac:dyDescent="0.2">
      <c r="A291" s="288" t="s">
        <v>252</v>
      </c>
      <c r="B291" s="401">
        <f t="shared" si="47"/>
        <v>0</v>
      </c>
      <c r="C291" s="402">
        <f t="shared" si="48"/>
        <v>0</v>
      </c>
      <c r="D291" s="403">
        <f t="shared" si="48"/>
        <v>0</v>
      </c>
      <c r="E291" s="404"/>
      <c r="F291" s="405"/>
      <c r="G291" s="404"/>
      <c r="H291" s="405"/>
      <c r="I291" s="404"/>
      <c r="J291" s="405"/>
      <c r="K291" s="404"/>
      <c r="L291" s="405"/>
      <c r="M291" s="404"/>
      <c r="N291" s="405"/>
      <c r="O291" s="404"/>
      <c r="P291" s="405"/>
      <c r="Q291" s="404"/>
      <c r="R291" s="405"/>
      <c r="S291" s="404"/>
      <c r="T291" s="405"/>
      <c r="U291" s="404"/>
      <c r="V291" s="405"/>
      <c r="W291" s="404"/>
      <c r="X291" s="405"/>
      <c r="Y291" s="404"/>
      <c r="Z291" s="405"/>
      <c r="AA291" s="404"/>
      <c r="AB291" s="405"/>
      <c r="AC291" s="404"/>
      <c r="AD291" s="405"/>
      <c r="AE291" s="404"/>
      <c r="AF291" s="405"/>
      <c r="AG291" s="404"/>
      <c r="AH291" s="405"/>
      <c r="AI291" s="404"/>
      <c r="AJ291" s="405"/>
      <c r="AK291" s="404"/>
      <c r="AL291" s="405"/>
      <c r="AM291" s="404"/>
      <c r="AN291" s="405"/>
      <c r="AO291" s="404"/>
      <c r="AP291" s="406"/>
    </row>
    <row r="292" spans="1:78" s="2" customFormat="1" ht="21" customHeight="1" x14ac:dyDescent="0.2">
      <c r="A292" s="47" t="s">
        <v>253</v>
      </c>
      <c r="B292" s="401">
        <f t="shared" si="47"/>
        <v>0</v>
      </c>
      <c r="C292" s="402">
        <f>+E292+G292+I292+K292+M292+O292+Q292+S292+U292+W292+Y292+AA292+AC292+AE292+AG292+AI292+AK292+AM292+AO292</f>
        <v>0</v>
      </c>
      <c r="D292" s="403">
        <f t="shared" si="48"/>
        <v>0</v>
      </c>
      <c r="E292" s="404"/>
      <c r="F292" s="405"/>
      <c r="G292" s="404"/>
      <c r="H292" s="405"/>
      <c r="I292" s="404"/>
      <c r="J292" s="405"/>
      <c r="K292" s="404"/>
      <c r="L292" s="405"/>
      <c r="M292" s="404"/>
      <c r="N292" s="405"/>
      <c r="O292" s="404"/>
      <c r="P292" s="405"/>
      <c r="Q292" s="404"/>
      <c r="R292" s="405"/>
      <c r="S292" s="404"/>
      <c r="T292" s="405"/>
      <c r="U292" s="404"/>
      <c r="V292" s="405"/>
      <c r="W292" s="404"/>
      <c r="X292" s="405"/>
      <c r="Y292" s="404"/>
      <c r="Z292" s="405"/>
      <c r="AA292" s="404"/>
      <c r="AB292" s="405"/>
      <c r="AC292" s="404"/>
      <c r="AD292" s="405"/>
      <c r="AE292" s="404"/>
      <c r="AF292" s="405"/>
      <c r="AG292" s="404"/>
      <c r="AH292" s="405"/>
      <c r="AI292" s="404"/>
      <c r="AJ292" s="405"/>
      <c r="AK292" s="404"/>
      <c r="AL292" s="405"/>
      <c r="AM292" s="404"/>
      <c r="AN292" s="405"/>
      <c r="AO292" s="404"/>
      <c r="AP292" s="406"/>
    </row>
    <row r="293" spans="1:78" s="2" customFormat="1" ht="30" customHeight="1" x14ac:dyDescent="0.2">
      <c r="A293" s="365" t="s">
        <v>254</v>
      </c>
      <c r="B293" s="409">
        <f>SUM(C293:D293)</f>
        <v>0</v>
      </c>
      <c r="C293" s="410">
        <f t="shared" si="48"/>
        <v>0</v>
      </c>
      <c r="D293" s="411">
        <f t="shared" si="48"/>
        <v>0</v>
      </c>
      <c r="E293" s="412"/>
      <c r="F293" s="413"/>
      <c r="G293" s="412"/>
      <c r="H293" s="413"/>
      <c r="I293" s="412"/>
      <c r="J293" s="413"/>
      <c r="K293" s="412"/>
      <c r="L293" s="413"/>
      <c r="M293" s="412"/>
      <c r="N293" s="413"/>
      <c r="O293" s="412"/>
      <c r="P293" s="413"/>
      <c r="Q293" s="412"/>
      <c r="R293" s="413"/>
      <c r="S293" s="412"/>
      <c r="T293" s="413"/>
      <c r="U293" s="412"/>
      <c r="V293" s="413"/>
      <c r="W293" s="412"/>
      <c r="X293" s="413"/>
      <c r="Y293" s="412"/>
      <c r="Z293" s="413"/>
      <c r="AA293" s="412"/>
      <c r="AB293" s="413"/>
      <c r="AC293" s="412"/>
      <c r="AD293" s="413"/>
      <c r="AE293" s="412"/>
      <c r="AF293" s="413"/>
      <c r="AG293" s="412"/>
      <c r="AH293" s="413"/>
      <c r="AI293" s="412"/>
      <c r="AJ293" s="413"/>
      <c r="AK293" s="412"/>
      <c r="AL293" s="413"/>
      <c r="AM293" s="412"/>
      <c r="AN293" s="413"/>
      <c r="AO293" s="412"/>
      <c r="AP293" s="414"/>
    </row>
    <row r="294" spans="1:78" s="2" customFormat="1" ht="19.5" customHeight="1" x14ac:dyDescent="0.2">
      <c r="A294" s="415" t="s">
        <v>255</v>
      </c>
      <c r="B294" s="415"/>
      <c r="BY294" s="3"/>
      <c r="BZ294" s="3"/>
    </row>
    <row r="295" spans="1:78" s="2" customFormat="1" ht="18.75" customHeight="1" x14ac:dyDescent="0.2">
      <c r="A295" s="1058" t="s">
        <v>50</v>
      </c>
      <c r="B295" s="1079" t="s">
        <v>5</v>
      </c>
      <c r="C295" s="1059"/>
      <c r="D295" s="1060"/>
      <c r="E295" s="940" t="s">
        <v>10</v>
      </c>
      <c r="F295" s="940"/>
      <c r="G295" s="940" t="s">
        <v>11</v>
      </c>
      <c r="H295" s="940"/>
      <c r="I295" s="945" t="s">
        <v>12</v>
      </c>
      <c r="J295" s="945"/>
      <c r="K295" s="945" t="s">
        <v>13</v>
      </c>
      <c r="L295" s="945"/>
      <c r="M295" s="945" t="s">
        <v>14</v>
      </c>
      <c r="N295" s="945"/>
      <c r="O295" s="940" t="s">
        <v>15</v>
      </c>
      <c r="P295" s="940"/>
      <c r="Q295" s="940" t="s">
        <v>16</v>
      </c>
      <c r="R295" s="940"/>
      <c r="S295" s="940" t="s">
        <v>17</v>
      </c>
      <c r="T295" s="940"/>
      <c r="U295" s="940" t="s">
        <v>18</v>
      </c>
      <c r="V295" s="940"/>
      <c r="W295" s="940" t="s">
        <v>19</v>
      </c>
      <c r="X295" s="940"/>
      <c r="Y295" s="940" t="s">
        <v>20</v>
      </c>
      <c r="Z295" s="940"/>
      <c r="AA295" s="940" t="s">
        <v>21</v>
      </c>
      <c r="AB295" s="940"/>
      <c r="AC295" s="940" t="s">
        <v>22</v>
      </c>
      <c r="AD295" s="940"/>
      <c r="AE295" s="940" t="s">
        <v>23</v>
      </c>
      <c r="AF295" s="940"/>
      <c r="AG295" s="940" t="s">
        <v>24</v>
      </c>
      <c r="AH295" s="940"/>
      <c r="AI295" s="940" t="s">
        <v>25</v>
      </c>
      <c r="AJ295" s="940"/>
      <c r="AK295" s="940" t="s">
        <v>26</v>
      </c>
      <c r="AL295" s="940"/>
      <c r="AM295" s="940" t="s">
        <v>27</v>
      </c>
      <c r="AN295" s="940"/>
      <c r="AO295" s="941" t="s">
        <v>28</v>
      </c>
      <c r="AP295" s="941"/>
      <c r="BY295" s="3"/>
      <c r="BZ295" s="3"/>
    </row>
    <row r="296" spans="1:78" s="2" customFormat="1" ht="18.75" customHeight="1" x14ac:dyDescent="0.2">
      <c r="A296" s="862"/>
      <c r="B296" s="380" t="s">
        <v>32</v>
      </c>
      <c r="C296" s="116" t="s">
        <v>33</v>
      </c>
      <c r="D296" s="605" t="s">
        <v>34</v>
      </c>
      <c r="E296" s="381" t="s">
        <v>33</v>
      </c>
      <c r="F296" s="616" t="s">
        <v>34</v>
      </c>
      <c r="G296" s="381" t="s">
        <v>33</v>
      </c>
      <c r="H296" s="616" t="s">
        <v>34</v>
      </c>
      <c r="I296" s="381" t="s">
        <v>33</v>
      </c>
      <c r="J296" s="616" t="s">
        <v>34</v>
      </c>
      <c r="K296" s="381" t="s">
        <v>33</v>
      </c>
      <c r="L296" s="616" t="s">
        <v>34</v>
      </c>
      <c r="M296" s="381" t="s">
        <v>33</v>
      </c>
      <c r="N296" s="616" t="s">
        <v>34</v>
      </c>
      <c r="O296" s="381" t="s">
        <v>33</v>
      </c>
      <c r="P296" s="616" t="s">
        <v>34</v>
      </c>
      <c r="Q296" s="381" t="s">
        <v>33</v>
      </c>
      <c r="R296" s="616" t="s">
        <v>34</v>
      </c>
      <c r="S296" s="381" t="s">
        <v>33</v>
      </c>
      <c r="T296" s="616" t="s">
        <v>34</v>
      </c>
      <c r="U296" s="381" t="s">
        <v>33</v>
      </c>
      <c r="V296" s="616" t="s">
        <v>34</v>
      </c>
      <c r="W296" s="381" t="s">
        <v>33</v>
      </c>
      <c r="X296" s="616" t="s">
        <v>34</v>
      </c>
      <c r="Y296" s="381" t="s">
        <v>33</v>
      </c>
      <c r="Z296" s="616" t="s">
        <v>34</v>
      </c>
      <c r="AA296" s="381" t="s">
        <v>33</v>
      </c>
      <c r="AB296" s="616" t="s">
        <v>34</v>
      </c>
      <c r="AC296" s="381" t="s">
        <v>33</v>
      </c>
      <c r="AD296" s="616" t="s">
        <v>34</v>
      </c>
      <c r="AE296" s="381" t="s">
        <v>33</v>
      </c>
      <c r="AF296" s="616" t="s">
        <v>34</v>
      </c>
      <c r="AG296" s="381" t="s">
        <v>33</v>
      </c>
      <c r="AH296" s="616" t="s">
        <v>34</v>
      </c>
      <c r="AI296" s="381" t="s">
        <v>33</v>
      </c>
      <c r="AJ296" s="616" t="s">
        <v>34</v>
      </c>
      <c r="AK296" s="381" t="s">
        <v>33</v>
      </c>
      <c r="AL296" s="616" t="s">
        <v>34</v>
      </c>
      <c r="AM296" s="381" t="s">
        <v>33</v>
      </c>
      <c r="AN296" s="616" t="s">
        <v>34</v>
      </c>
      <c r="AO296" s="381" t="s">
        <v>33</v>
      </c>
      <c r="AP296" s="616" t="s">
        <v>34</v>
      </c>
      <c r="BY296" s="3"/>
      <c r="BZ296" s="3"/>
    </row>
    <row r="297" spans="1:78" s="2" customFormat="1" ht="18.75" customHeight="1" x14ac:dyDescent="0.2">
      <c r="A297" s="608" t="s">
        <v>216</v>
      </c>
      <c r="B297" s="416">
        <f>SUM(C297:D297)</f>
        <v>38</v>
      </c>
      <c r="C297" s="417">
        <f>+E297+G297+I297+K297+M297+O297+Q297+S297+U297+W297+Y297+AA297+AC297+AE297+AG297+AI297+AK297+AM297+AO297</f>
        <v>13</v>
      </c>
      <c r="D297" s="431">
        <f>+F297+H297+J297+L297+N297+P297+R297+T297+V297+X297+Z297+AB297+AD297+AF297+AH297+AJ297+AL297+AN297+AP297</f>
        <v>25</v>
      </c>
      <c r="E297" s="23">
        <v>0</v>
      </c>
      <c r="F297" s="55">
        <v>0</v>
      </c>
      <c r="G297" s="23">
        <v>0</v>
      </c>
      <c r="H297" s="55">
        <v>0</v>
      </c>
      <c r="I297" s="23">
        <v>0</v>
      </c>
      <c r="J297" s="55">
        <v>0</v>
      </c>
      <c r="K297" s="23">
        <v>0</v>
      </c>
      <c r="L297" s="55">
        <v>0</v>
      </c>
      <c r="M297" s="23">
        <v>0</v>
      </c>
      <c r="N297" s="55">
        <v>0</v>
      </c>
      <c r="O297" s="23">
        <v>0</v>
      </c>
      <c r="P297" s="55">
        <v>0</v>
      </c>
      <c r="Q297" s="23">
        <v>0</v>
      </c>
      <c r="R297" s="55">
        <v>0</v>
      </c>
      <c r="S297" s="23">
        <v>0</v>
      </c>
      <c r="T297" s="55">
        <v>0</v>
      </c>
      <c r="U297" s="23">
        <v>0</v>
      </c>
      <c r="V297" s="55">
        <v>0</v>
      </c>
      <c r="W297" s="23">
        <v>0</v>
      </c>
      <c r="X297" s="55">
        <v>0</v>
      </c>
      <c r="Y297" s="23">
        <v>0</v>
      </c>
      <c r="Z297" s="55">
        <v>0</v>
      </c>
      <c r="AA297" s="23">
        <v>1</v>
      </c>
      <c r="AB297" s="55">
        <v>1</v>
      </c>
      <c r="AC297" s="23">
        <v>1</v>
      </c>
      <c r="AD297" s="55">
        <v>0</v>
      </c>
      <c r="AE297" s="190">
        <v>2</v>
      </c>
      <c r="AF297" s="55">
        <v>1</v>
      </c>
      <c r="AG297" s="190">
        <v>1</v>
      </c>
      <c r="AH297" s="55">
        <v>0</v>
      </c>
      <c r="AI297" s="190">
        <v>1</v>
      </c>
      <c r="AJ297" s="55">
        <v>5</v>
      </c>
      <c r="AK297" s="190">
        <v>2</v>
      </c>
      <c r="AL297" s="55">
        <v>5</v>
      </c>
      <c r="AM297" s="190">
        <v>3</v>
      </c>
      <c r="AN297" s="55">
        <v>2</v>
      </c>
      <c r="AO297" s="190">
        <v>2</v>
      </c>
      <c r="AP297" s="57">
        <v>11</v>
      </c>
      <c r="BY297" s="3"/>
      <c r="BZ297" s="3"/>
    </row>
    <row r="298" spans="1:78" s="2" customFormat="1" ht="23.25" customHeight="1" x14ac:dyDescent="0.2">
      <c r="A298" s="1078" t="s">
        <v>233</v>
      </c>
      <c r="B298" s="1056"/>
      <c r="C298" s="1056"/>
      <c r="D298" s="1056"/>
      <c r="E298" s="1056"/>
      <c r="F298" s="1056"/>
      <c r="G298" s="1056"/>
      <c r="H298" s="1056"/>
      <c r="I298" s="1056"/>
      <c r="J298" s="1056"/>
      <c r="K298" s="1056"/>
      <c r="L298" s="1056"/>
      <c r="M298" s="1056"/>
      <c r="N298" s="1056"/>
      <c r="O298" s="1056"/>
      <c r="P298" s="1056"/>
      <c r="Q298" s="1056"/>
      <c r="R298" s="1056"/>
      <c r="S298" s="1056"/>
      <c r="T298" s="1056"/>
      <c r="U298" s="1056"/>
      <c r="V298" s="1056"/>
      <c r="W298" s="1056"/>
      <c r="X298" s="1056"/>
      <c r="Y298" s="1056"/>
      <c r="Z298" s="1056"/>
      <c r="AA298" s="1056"/>
      <c r="AB298" s="1056"/>
      <c r="AC298" s="1056"/>
      <c r="AD298" s="1056"/>
      <c r="AE298" s="1056"/>
      <c r="AF298" s="1056"/>
      <c r="AG298" s="1056"/>
      <c r="AH298" s="1056"/>
      <c r="AI298" s="1056"/>
      <c r="AJ298" s="1056"/>
      <c r="AK298" s="1056"/>
      <c r="AL298" s="1056"/>
      <c r="AM298" s="1056"/>
      <c r="AN298" s="1056"/>
      <c r="AO298" s="1056"/>
      <c r="AP298" s="1057"/>
      <c r="BY298" s="3"/>
      <c r="BZ298" s="3"/>
    </row>
    <row r="299" spans="1:78" s="2" customFormat="1" ht="26.25" customHeight="1" x14ac:dyDescent="0.2">
      <c r="A299" s="237" t="s">
        <v>234</v>
      </c>
      <c r="B299" s="419">
        <f t="shared" ref="B299:B319" si="49">SUM(C299:D299)</f>
        <v>0</v>
      </c>
      <c r="C299" s="420">
        <f t="shared" ref="C299:D319" si="50">+E299+G299+I299+K299+M299+O299+Q299+S299+U299+W299+Y299+AA299+AC299+AE299+AG299+AI299+AK299+AM299+AO299</f>
        <v>0</v>
      </c>
      <c r="D299" s="322">
        <f t="shared" si="50"/>
        <v>0</v>
      </c>
      <c r="E299" s="256"/>
      <c r="F299" s="42"/>
      <c r="G299" s="256"/>
      <c r="H299" s="42"/>
      <c r="I299" s="256"/>
      <c r="J299" s="42"/>
      <c r="K299" s="256"/>
      <c r="L299" s="42"/>
      <c r="M299" s="256"/>
      <c r="N299" s="42"/>
      <c r="O299" s="256"/>
      <c r="P299" s="42"/>
      <c r="Q299" s="256"/>
      <c r="R299" s="42"/>
      <c r="S299" s="256"/>
      <c r="T299" s="42"/>
      <c r="U299" s="256"/>
      <c r="V299" s="42"/>
      <c r="W299" s="256"/>
      <c r="X299" s="42"/>
      <c r="Y299" s="256"/>
      <c r="Z299" s="42"/>
      <c r="AA299" s="256"/>
      <c r="AB299" s="42"/>
      <c r="AC299" s="256"/>
      <c r="AD299" s="42"/>
      <c r="AE299" s="256"/>
      <c r="AF299" s="42"/>
      <c r="AG299" s="256"/>
      <c r="AH299" s="42"/>
      <c r="AI299" s="256"/>
      <c r="AJ299" s="42"/>
      <c r="AK299" s="256"/>
      <c r="AL299" s="42"/>
      <c r="AM299" s="256"/>
      <c r="AN299" s="42"/>
      <c r="AO299" s="256"/>
      <c r="AP299" s="38"/>
      <c r="BY299" s="3"/>
      <c r="BZ299" s="3"/>
    </row>
    <row r="300" spans="1:78" s="2" customFormat="1" ht="18.75" customHeight="1" x14ac:dyDescent="0.2">
      <c r="A300" s="237" t="s">
        <v>61</v>
      </c>
      <c r="B300" s="421">
        <f t="shared" si="49"/>
        <v>0</v>
      </c>
      <c r="C300" s="324">
        <f t="shared" si="50"/>
        <v>0</v>
      </c>
      <c r="D300" s="326">
        <f t="shared" si="50"/>
        <v>0</v>
      </c>
      <c r="E300" s="51"/>
      <c r="F300" s="55"/>
      <c r="G300" s="51"/>
      <c r="H300" s="55"/>
      <c r="I300" s="51"/>
      <c r="J300" s="55"/>
      <c r="K300" s="51"/>
      <c r="L300" s="55"/>
      <c r="M300" s="51"/>
      <c r="N300" s="55"/>
      <c r="O300" s="51"/>
      <c r="P300" s="55"/>
      <c r="Q300" s="51"/>
      <c r="R300" s="55"/>
      <c r="S300" s="51"/>
      <c r="T300" s="55"/>
      <c r="U300" s="51"/>
      <c r="V300" s="55"/>
      <c r="W300" s="51"/>
      <c r="X300" s="55"/>
      <c r="Y300" s="51"/>
      <c r="Z300" s="55"/>
      <c r="AA300" s="51"/>
      <c r="AB300" s="55"/>
      <c r="AC300" s="51"/>
      <c r="AD300" s="55"/>
      <c r="AE300" s="51"/>
      <c r="AF300" s="55"/>
      <c r="AG300" s="51"/>
      <c r="AH300" s="55"/>
      <c r="AI300" s="51"/>
      <c r="AJ300" s="55"/>
      <c r="AK300" s="51"/>
      <c r="AL300" s="55"/>
      <c r="AM300" s="51"/>
      <c r="AN300" s="55"/>
      <c r="AO300" s="51"/>
      <c r="AP300" s="57"/>
      <c r="BY300" s="3"/>
      <c r="BZ300" s="3"/>
    </row>
    <row r="301" spans="1:78" s="2" customFormat="1" ht="18.75" customHeight="1" x14ac:dyDescent="0.2">
      <c r="A301" s="237" t="s">
        <v>235</v>
      </c>
      <c r="B301" s="421">
        <f t="shared" si="49"/>
        <v>0</v>
      </c>
      <c r="C301" s="324">
        <f t="shared" si="50"/>
        <v>0</v>
      </c>
      <c r="D301" s="326">
        <f t="shared" si="50"/>
        <v>0</v>
      </c>
      <c r="E301" s="51"/>
      <c r="F301" s="55"/>
      <c r="G301" s="51"/>
      <c r="H301" s="55"/>
      <c r="I301" s="51"/>
      <c r="J301" s="55"/>
      <c r="K301" s="51"/>
      <c r="L301" s="55"/>
      <c r="M301" s="51"/>
      <c r="N301" s="55"/>
      <c r="O301" s="51"/>
      <c r="P301" s="55"/>
      <c r="Q301" s="51"/>
      <c r="R301" s="55"/>
      <c r="S301" s="51"/>
      <c r="T301" s="55"/>
      <c r="U301" s="51"/>
      <c r="V301" s="55"/>
      <c r="W301" s="51"/>
      <c r="X301" s="55"/>
      <c r="Y301" s="51"/>
      <c r="Z301" s="55"/>
      <c r="AA301" s="51"/>
      <c r="AB301" s="55"/>
      <c r="AC301" s="51"/>
      <c r="AD301" s="55"/>
      <c r="AE301" s="51"/>
      <c r="AF301" s="55"/>
      <c r="AG301" s="51"/>
      <c r="AH301" s="55"/>
      <c r="AI301" s="51"/>
      <c r="AJ301" s="55"/>
      <c r="AK301" s="51"/>
      <c r="AL301" s="55"/>
      <c r="AM301" s="51"/>
      <c r="AN301" s="55"/>
      <c r="AO301" s="51"/>
      <c r="AP301" s="57"/>
      <c r="BY301" s="3"/>
      <c r="BZ301" s="3"/>
    </row>
    <row r="302" spans="1:78" s="2" customFormat="1" ht="18.75" customHeight="1" x14ac:dyDescent="0.2">
      <c r="A302" s="238" t="s">
        <v>236</v>
      </c>
      <c r="B302" s="421">
        <f t="shared" si="49"/>
        <v>1</v>
      </c>
      <c r="C302" s="324">
        <f t="shared" si="50"/>
        <v>1</v>
      </c>
      <c r="D302" s="326">
        <f t="shared" si="50"/>
        <v>0</v>
      </c>
      <c r="E302" s="51"/>
      <c r="F302" s="55"/>
      <c r="G302" s="51"/>
      <c r="H302" s="55"/>
      <c r="I302" s="51"/>
      <c r="J302" s="55"/>
      <c r="K302" s="51"/>
      <c r="L302" s="55"/>
      <c r="M302" s="51"/>
      <c r="N302" s="55"/>
      <c r="O302" s="51"/>
      <c r="P302" s="55"/>
      <c r="Q302" s="51"/>
      <c r="R302" s="55"/>
      <c r="S302" s="51"/>
      <c r="T302" s="55"/>
      <c r="U302" s="51"/>
      <c r="V302" s="55"/>
      <c r="W302" s="51"/>
      <c r="X302" s="55"/>
      <c r="Y302" s="51"/>
      <c r="Z302" s="55"/>
      <c r="AA302" s="51"/>
      <c r="AB302" s="55"/>
      <c r="AC302" s="51"/>
      <c r="AD302" s="55"/>
      <c r="AE302" s="51"/>
      <c r="AF302" s="55"/>
      <c r="AG302" s="51"/>
      <c r="AH302" s="55"/>
      <c r="AI302" s="51"/>
      <c r="AJ302" s="55"/>
      <c r="AK302" s="51"/>
      <c r="AL302" s="55"/>
      <c r="AM302" s="51"/>
      <c r="AN302" s="55"/>
      <c r="AO302" s="51">
        <v>1</v>
      </c>
      <c r="AP302" s="57"/>
      <c r="BY302" s="3"/>
      <c r="BZ302" s="3"/>
    </row>
    <row r="303" spans="1:78" s="2" customFormat="1" ht="18.75" customHeight="1" x14ac:dyDescent="0.2">
      <c r="A303" s="238" t="s">
        <v>237</v>
      </c>
      <c r="B303" s="421">
        <f t="shared" si="49"/>
        <v>6</v>
      </c>
      <c r="C303" s="324">
        <f t="shared" si="50"/>
        <v>3</v>
      </c>
      <c r="D303" s="326">
        <f t="shared" si="50"/>
        <v>3</v>
      </c>
      <c r="E303" s="51"/>
      <c r="F303" s="55"/>
      <c r="G303" s="51"/>
      <c r="H303" s="55"/>
      <c r="I303" s="51"/>
      <c r="J303" s="55"/>
      <c r="K303" s="51"/>
      <c r="L303" s="55"/>
      <c r="M303" s="51"/>
      <c r="N303" s="55"/>
      <c r="O303" s="51"/>
      <c r="P303" s="55"/>
      <c r="Q303" s="51"/>
      <c r="R303" s="55"/>
      <c r="S303" s="51"/>
      <c r="T303" s="55"/>
      <c r="U303" s="51"/>
      <c r="V303" s="55"/>
      <c r="W303" s="51"/>
      <c r="X303" s="55"/>
      <c r="Y303" s="51"/>
      <c r="Z303" s="55"/>
      <c r="AA303" s="51"/>
      <c r="AB303" s="55"/>
      <c r="AC303" s="51"/>
      <c r="AD303" s="55"/>
      <c r="AE303" s="51">
        <v>1</v>
      </c>
      <c r="AF303" s="55"/>
      <c r="AG303" s="51">
        <v>1</v>
      </c>
      <c r="AH303" s="55"/>
      <c r="AI303" s="51"/>
      <c r="AJ303" s="55"/>
      <c r="AK303" s="51"/>
      <c r="AL303" s="55"/>
      <c r="AM303" s="51">
        <v>1</v>
      </c>
      <c r="AN303" s="55"/>
      <c r="AO303" s="51"/>
      <c r="AP303" s="57">
        <v>3</v>
      </c>
      <c r="BY303" s="3"/>
      <c r="BZ303" s="3"/>
    </row>
    <row r="304" spans="1:78" s="2" customFormat="1" ht="18.75" customHeight="1" x14ac:dyDescent="0.2">
      <c r="A304" s="237" t="s">
        <v>238</v>
      </c>
      <c r="B304" s="421">
        <f t="shared" si="49"/>
        <v>0</v>
      </c>
      <c r="C304" s="324">
        <f t="shared" si="50"/>
        <v>0</v>
      </c>
      <c r="D304" s="326">
        <f t="shared" si="50"/>
        <v>0</v>
      </c>
      <c r="E304" s="51"/>
      <c r="F304" s="55"/>
      <c r="G304" s="51"/>
      <c r="H304" s="55"/>
      <c r="I304" s="51"/>
      <c r="J304" s="55"/>
      <c r="K304" s="51"/>
      <c r="L304" s="55"/>
      <c r="M304" s="51"/>
      <c r="N304" s="55"/>
      <c r="O304" s="51"/>
      <c r="P304" s="55"/>
      <c r="Q304" s="51"/>
      <c r="R304" s="55"/>
      <c r="S304" s="51"/>
      <c r="T304" s="55"/>
      <c r="U304" s="51"/>
      <c r="V304" s="55"/>
      <c r="W304" s="51"/>
      <c r="X304" s="55"/>
      <c r="Y304" s="51"/>
      <c r="Z304" s="55"/>
      <c r="AA304" s="51"/>
      <c r="AB304" s="55"/>
      <c r="AC304" s="51"/>
      <c r="AD304" s="55"/>
      <c r="AE304" s="51"/>
      <c r="AF304" s="55"/>
      <c r="AG304" s="51"/>
      <c r="AH304" s="55"/>
      <c r="AI304" s="51"/>
      <c r="AJ304" s="55"/>
      <c r="AK304" s="51"/>
      <c r="AL304" s="55"/>
      <c r="AM304" s="51"/>
      <c r="AN304" s="55"/>
      <c r="AO304" s="51"/>
      <c r="AP304" s="57"/>
      <c r="BY304" s="3"/>
      <c r="BZ304" s="3"/>
    </row>
    <row r="305" spans="1:104" ht="18.75" customHeight="1" x14ac:dyDescent="0.2">
      <c r="A305" s="237" t="s">
        <v>239</v>
      </c>
      <c r="B305" s="421">
        <f t="shared" si="49"/>
        <v>0</v>
      </c>
      <c r="C305" s="324">
        <f t="shared" si="50"/>
        <v>0</v>
      </c>
      <c r="D305" s="326">
        <f t="shared" si="50"/>
        <v>0</v>
      </c>
      <c r="E305" s="51"/>
      <c r="F305" s="55"/>
      <c r="G305" s="51"/>
      <c r="H305" s="55"/>
      <c r="I305" s="51"/>
      <c r="J305" s="55"/>
      <c r="K305" s="51"/>
      <c r="L305" s="55"/>
      <c r="M305" s="51"/>
      <c r="N305" s="55"/>
      <c r="O305" s="51"/>
      <c r="P305" s="55"/>
      <c r="Q305" s="51"/>
      <c r="R305" s="55"/>
      <c r="S305" s="51"/>
      <c r="T305" s="55"/>
      <c r="U305" s="51"/>
      <c r="V305" s="55"/>
      <c r="W305" s="51"/>
      <c r="X305" s="55"/>
      <c r="Y305" s="51"/>
      <c r="Z305" s="55"/>
      <c r="AA305" s="51"/>
      <c r="AB305" s="55"/>
      <c r="AC305" s="51"/>
      <c r="AD305" s="55"/>
      <c r="AE305" s="51"/>
      <c r="AF305" s="55"/>
      <c r="AG305" s="51"/>
      <c r="AH305" s="55"/>
      <c r="AI305" s="51"/>
      <c r="AJ305" s="55"/>
      <c r="AK305" s="51"/>
      <c r="AL305" s="55"/>
      <c r="AM305" s="51"/>
      <c r="AN305" s="55"/>
      <c r="AO305" s="51"/>
      <c r="AP305" s="57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237" t="s">
        <v>240</v>
      </c>
      <c r="B306" s="421">
        <f t="shared" si="49"/>
        <v>0</v>
      </c>
      <c r="C306" s="324">
        <f t="shared" si="50"/>
        <v>0</v>
      </c>
      <c r="D306" s="326">
        <f t="shared" si="50"/>
        <v>0</v>
      </c>
      <c r="E306" s="51"/>
      <c r="F306" s="55"/>
      <c r="G306" s="51"/>
      <c r="H306" s="55"/>
      <c r="I306" s="51"/>
      <c r="J306" s="55"/>
      <c r="K306" s="51"/>
      <c r="L306" s="55"/>
      <c r="M306" s="51"/>
      <c r="N306" s="55"/>
      <c r="O306" s="51"/>
      <c r="P306" s="55"/>
      <c r="Q306" s="51"/>
      <c r="R306" s="55"/>
      <c r="S306" s="51"/>
      <c r="T306" s="55"/>
      <c r="U306" s="51"/>
      <c r="V306" s="55"/>
      <c r="W306" s="51"/>
      <c r="X306" s="55"/>
      <c r="Y306" s="51"/>
      <c r="Z306" s="55"/>
      <c r="AA306" s="51"/>
      <c r="AB306" s="55"/>
      <c r="AC306" s="51"/>
      <c r="AD306" s="55"/>
      <c r="AE306" s="51"/>
      <c r="AF306" s="55"/>
      <c r="AG306" s="51"/>
      <c r="AH306" s="55"/>
      <c r="AI306" s="51"/>
      <c r="AJ306" s="55"/>
      <c r="AK306" s="51"/>
      <c r="AL306" s="55"/>
      <c r="AM306" s="51"/>
      <c r="AN306" s="55"/>
      <c r="AO306" s="51"/>
      <c r="AP306" s="57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237" t="s">
        <v>241</v>
      </c>
      <c r="B307" s="421">
        <f t="shared" si="49"/>
        <v>0</v>
      </c>
      <c r="C307" s="324">
        <f t="shared" si="50"/>
        <v>0</v>
      </c>
      <c r="D307" s="326">
        <f t="shared" si="50"/>
        <v>0</v>
      </c>
      <c r="E307" s="51"/>
      <c r="F307" s="55"/>
      <c r="G307" s="51"/>
      <c r="H307" s="55"/>
      <c r="I307" s="51"/>
      <c r="J307" s="55"/>
      <c r="K307" s="51"/>
      <c r="L307" s="55"/>
      <c r="M307" s="51"/>
      <c r="N307" s="55"/>
      <c r="O307" s="51"/>
      <c r="P307" s="55"/>
      <c r="Q307" s="51"/>
      <c r="R307" s="55"/>
      <c r="S307" s="51"/>
      <c r="T307" s="55"/>
      <c r="U307" s="51"/>
      <c r="V307" s="55"/>
      <c r="W307" s="51"/>
      <c r="X307" s="55"/>
      <c r="Y307" s="51"/>
      <c r="Z307" s="55"/>
      <c r="AA307" s="51"/>
      <c r="AB307" s="55"/>
      <c r="AC307" s="51"/>
      <c r="AD307" s="55"/>
      <c r="AE307" s="51"/>
      <c r="AF307" s="55"/>
      <c r="AG307" s="51"/>
      <c r="AH307" s="55"/>
      <c r="AI307" s="51"/>
      <c r="AJ307" s="55"/>
      <c r="AK307" s="51"/>
      <c r="AL307" s="55"/>
      <c r="AM307" s="51"/>
      <c r="AN307" s="55"/>
      <c r="AO307" s="51"/>
      <c r="AP307" s="57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237" t="s">
        <v>242</v>
      </c>
      <c r="B308" s="421">
        <f t="shared" si="49"/>
        <v>0</v>
      </c>
      <c r="C308" s="324">
        <f t="shared" si="50"/>
        <v>0</v>
      </c>
      <c r="D308" s="326">
        <f t="shared" si="50"/>
        <v>0</v>
      </c>
      <c r="E308" s="51"/>
      <c r="F308" s="55"/>
      <c r="G308" s="51"/>
      <c r="H308" s="55"/>
      <c r="I308" s="51"/>
      <c r="J308" s="55"/>
      <c r="K308" s="51"/>
      <c r="L308" s="55"/>
      <c r="M308" s="51"/>
      <c r="N308" s="55"/>
      <c r="O308" s="51"/>
      <c r="P308" s="55"/>
      <c r="Q308" s="51"/>
      <c r="R308" s="55"/>
      <c r="S308" s="51"/>
      <c r="T308" s="55"/>
      <c r="U308" s="51"/>
      <c r="V308" s="55"/>
      <c r="W308" s="51"/>
      <c r="X308" s="55"/>
      <c r="Y308" s="51"/>
      <c r="Z308" s="55"/>
      <c r="AA308" s="51"/>
      <c r="AB308" s="55"/>
      <c r="AC308" s="51"/>
      <c r="AD308" s="55"/>
      <c r="AE308" s="51"/>
      <c r="AF308" s="55"/>
      <c r="AG308" s="51"/>
      <c r="AH308" s="55"/>
      <c r="AI308" s="51"/>
      <c r="AJ308" s="55"/>
      <c r="AK308" s="51"/>
      <c r="AL308" s="55"/>
      <c r="AM308" s="51"/>
      <c r="AN308" s="55"/>
      <c r="AO308" s="51"/>
      <c r="AP308" s="57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237" t="s">
        <v>243</v>
      </c>
      <c r="B309" s="421">
        <f t="shared" si="49"/>
        <v>1</v>
      </c>
      <c r="C309" s="324">
        <f t="shared" si="50"/>
        <v>0</v>
      </c>
      <c r="D309" s="326">
        <f>+F309+H309+J309+L309+N309+P309+R309+T309+V309+X309+Z309+AB309+AD309+AF309+AH309+AJ309+AL309+AN309+AP309</f>
        <v>1</v>
      </c>
      <c r="E309" s="51"/>
      <c r="F309" s="55"/>
      <c r="G309" s="51"/>
      <c r="H309" s="55"/>
      <c r="I309" s="51"/>
      <c r="J309" s="55"/>
      <c r="K309" s="51"/>
      <c r="L309" s="55"/>
      <c r="M309" s="51"/>
      <c r="N309" s="55"/>
      <c r="O309" s="51"/>
      <c r="P309" s="55"/>
      <c r="Q309" s="51"/>
      <c r="R309" s="55"/>
      <c r="S309" s="51"/>
      <c r="T309" s="55"/>
      <c r="U309" s="51"/>
      <c r="V309" s="55"/>
      <c r="W309" s="51"/>
      <c r="X309" s="55"/>
      <c r="Y309" s="51"/>
      <c r="Z309" s="55"/>
      <c r="AA309" s="51"/>
      <c r="AB309" s="55"/>
      <c r="AC309" s="51"/>
      <c r="AD309" s="55"/>
      <c r="AE309" s="51"/>
      <c r="AF309" s="55"/>
      <c r="AG309" s="51"/>
      <c r="AH309" s="55"/>
      <c r="AI309" s="51"/>
      <c r="AJ309" s="55"/>
      <c r="AK309" s="51"/>
      <c r="AL309" s="55"/>
      <c r="AM309" s="51"/>
      <c r="AN309" s="55"/>
      <c r="AO309" s="51"/>
      <c r="AP309" s="57">
        <v>1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237" t="s">
        <v>244</v>
      </c>
      <c r="B310" s="421">
        <f t="shared" si="49"/>
        <v>0</v>
      </c>
      <c r="C310" s="324">
        <f t="shared" si="50"/>
        <v>0</v>
      </c>
      <c r="D310" s="326">
        <f t="shared" si="50"/>
        <v>0</v>
      </c>
      <c r="E310" s="51"/>
      <c r="F310" s="55"/>
      <c r="G310" s="51"/>
      <c r="H310" s="55"/>
      <c r="I310" s="51"/>
      <c r="J310" s="55"/>
      <c r="K310" s="51"/>
      <c r="L310" s="55"/>
      <c r="M310" s="51"/>
      <c r="N310" s="55"/>
      <c r="O310" s="51"/>
      <c r="P310" s="55"/>
      <c r="Q310" s="51"/>
      <c r="R310" s="55"/>
      <c r="S310" s="51"/>
      <c r="T310" s="55"/>
      <c r="U310" s="51"/>
      <c r="V310" s="55"/>
      <c r="W310" s="51"/>
      <c r="X310" s="55"/>
      <c r="Y310" s="51"/>
      <c r="Z310" s="55"/>
      <c r="AA310" s="51"/>
      <c r="AB310" s="55"/>
      <c r="AC310" s="51"/>
      <c r="AD310" s="55"/>
      <c r="AE310" s="51"/>
      <c r="AF310" s="55"/>
      <c r="AG310" s="51"/>
      <c r="AH310" s="55"/>
      <c r="AI310" s="51"/>
      <c r="AJ310" s="55"/>
      <c r="AK310" s="51"/>
      <c r="AL310" s="55"/>
      <c r="AM310" s="51"/>
      <c r="AN310" s="55"/>
      <c r="AO310" s="51"/>
      <c r="AP310" s="57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237" t="s">
        <v>245</v>
      </c>
      <c r="B311" s="421">
        <f t="shared" si="49"/>
        <v>0</v>
      </c>
      <c r="C311" s="324">
        <f t="shared" si="50"/>
        <v>0</v>
      </c>
      <c r="D311" s="326">
        <f t="shared" si="50"/>
        <v>0</v>
      </c>
      <c r="E311" s="51"/>
      <c r="F311" s="55"/>
      <c r="G311" s="51"/>
      <c r="H311" s="55"/>
      <c r="I311" s="51"/>
      <c r="J311" s="55"/>
      <c r="K311" s="51"/>
      <c r="L311" s="55"/>
      <c r="M311" s="51"/>
      <c r="N311" s="55"/>
      <c r="O311" s="51"/>
      <c r="P311" s="55"/>
      <c r="Q311" s="51"/>
      <c r="R311" s="55"/>
      <c r="S311" s="51"/>
      <c r="T311" s="55"/>
      <c r="U311" s="51"/>
      <c r="V311" s="55"/>
      <c r="W311" s="51"/>
      <c r="X311" s="55"/>
      <c r="Y311" s="51"/>
      <c r="Z311" s="55"/>
      <c r="AA311" s="51"/>
      <c r="AB311" s="55"/>
      <c r="AC311" s="51"/>
      <c r="AD311" s="55"/>
      <c r="AE311" s="51"/>
      <c r="AF311" s="55"/>
      <c r="AG311" s="51"/>
      <c r="AH311" s="55"/>
      <c r="AI311" s="51"/>
      <c r="AJ311" s="55"/>
      <c r="AK311" s="51"/>
      <c r="AL311" s="55"/>
      <c r="AM311" s="51"/>
      <c r="AN311" s="55"/>
      <c r="AO311" s="51"/>
      <c r="AP311" s="57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236" t="s">
        <v>66</v>
      </c>
      <c r="B312" s="419">
        <f t="shared" si="49"/>
        <v>4</v>
      </c>
      <c r="C312" s="320">
        <f t="shared" si="50"/>
        <v>3</v>
      </c>
      <c r="D312" s="322">
        <f t="shared" si="50"/>
        <v>1</v>
      </c>
      <c r="E312" s="37"/>
      <c r="F312" s="42"/>
      <c r="G312" s="37"/>
      <c r="H312" s="42"/>
      <c r="I312" s="37"/>
      <c r="J312" s="42"/>
      <c r="K312" s="37"/>
      <c r="L312" s="42"/>
      <c r="M312" s="37"/>
      <c r="N312" s="42"/>
      <c r="O312" s="37"/>
      <c r="P312" s="42"/>
      <c r="Q312" s="37"/>
      <c r="R312" s="42"/>
      <c r="S312" s="37"/>
      <c r="T312" s="42"/>
      <c r="U312" s="37"/>
      <c r="V312" s="42"/>
      <c r="W312" s="37"/>
      <c r="X312" s="42"/>
      <c r="Y312" s="37"/>
      <c r="Z312" s="42"/>
      <c r="AA312" s="37">
        <v>1</v>
      </c>
      <c r="AB312" s="42">
        <v>1</v>
      </c>
      <c r="AC312" s="37"/>
      <c r="AD312" s="42"/>
      <c r="AE312" s="37">
        <v>1</v>
      </c>
      <c r="AF312" s="42"/>
      <c r="AG312" s="37"/>
      <c r="AH312" s="42"/>
      <c r="AI312" s="37">
        <v>1</v>
      </c>
      <c r="AJ312" s="42"/>
      <c r="AK312" s="37"/>
      <c r="AL312" s="42"/>
      <c r="AM312" s="37"/>
      <c r="AN312" s="42"/>
      <c r="AO312" s="37"/>
      <c r="AP312" s="38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237" t="s">
        <v>67</v>
      </c>
      <c r="B313" s="421">
        <f t="shared" si="49"/>
        <v>0</v>
      </c>
      <c r="C313" s="324">
        <f t="shared" si="50"/>
        <v>0</v>
      </c>
      <c r="D313" s="326">
        <f t="shared" si="50"/>
        <v>0</v>
      </c>
      <c r="E313" s="51"/>
      <c r="F313" s="55"/>
      <c r="G313" s="51"/>
      <c r="H313" s="55"/>
      <c r="I313" s="51"/>
      <c r="J313" s="55"/>
      <c r="K313" s="51"/>
      <c r="L313" s="55"/>
      <c r="M313" s="51"/>
      <c r="N313" s="55"/>
      <c r="O313" s="51"/>
      <c r="P313" s="55"/>
      <c r="Q313" s="51"/>
      <c r="R313" s="55"/>
      <c r="S313" s="51"/>
      <c r="T313" s="55"/>
      <c r="U313" s="51"/>
      <c r="V313" s="55"/>
      <c r="W313" s="51"/>
      <c r="X313" s="55"/>
      <c r="Y313" s="51"/>
      <c r="Z313" s="55"/>
      <c r="AA313" s="51"/>
      <c r="AB313" s="55"/>
      <c r="AC313" s="51"/>
      <c r="AD313" s="55"/>
      <c r="AE313" s="51"/>
      <c r="AF313" s="55"/>
      <c r="AG313" s="51"/>
      <c r="AH313" s="55"/>
      <c r="AI313" s="51"/>
      <c r="AJ313" s="55"/>
      <c r="AK313" s="51"/>
      <c r="AL313" s="55"/>
      <c r="AM313" s="51"/>
      <c r="AN313" s="55"/>
      <c r="AO313" s="51"/>
      <c r="AP313" s="57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237" t="s">
        <v>246</v>
      </c>
      <c r="B314" s="421">
        <f t="shared" si="49"/>
        <v>6</v>
      </c>
      <c r="C314" s="324">
        <f t="shared" si="50"/>
        <v>3</v>
      </c>
      <c r="D314" s="326">
        <f t="shared" si="50"/>
        <v>3</v>
      </c>
      <c r="E314" s="51"/>
      <c r="F314" s="55"/>
      <c r="G314" s="51"/>
      <c r="H314" s="55"/>
      <c r="I314" s="51"/>
      <c r="J314" s="55"/>
      <c r="K314" s="51"/>
      <c r="L314" s="55"/>
      <c r="M314" s="51"/>
      <c r="N314" s="55"/>
      <c r="O314" s="51"/>
      <c r="P314" s="55"/>
      <c r="Q314" s="51"/>
      <c r="R314" s="55"/>
      <c r="S314" s="51"/>
      <c r="T314" s="55"/>
      <c r="U314" s="51"/>
      <c r="V314" s="55"/>
      <c r="W314" s="51"/>
      <c r="X314" s="55"/>
      <c r="Y314" s="51"/>
      <c r="Z314" s="55"/>
      <c r="AA314" s="51"/>
      <c r="AB314" s="55"/>
      <c r="AC314" s="51"/>
      <c r="AD314" s="55"/>
      <c r="AE314" s="51"/>
      <c r="AF314" s="55"/>
      <c r="AG314" s="51"/>
      <c r="AH314" s="55"/>
      <c r="AI314" s="51"/>
      <c r="AJ314" s="55">
        <v>1</v>
      </c>
      <c r="AK314" s="51">
        <v>2</v>
      </c>
      <c r="AL314" s="55">
        <v>1</v>
      </c>
      <c r="AM314" s="51"/>
      <c r="AN314" s="55"/>
      <c r="AO314" s="51">
        <v>1</v>
      </c>
      <c r="AP314" s="57">
        <v>1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237" t="s">
        <v>73</v>
      </c>
      <c r="B315" s="421">
        <f t="shared" si="49"/>
        <v>0</v>
      </c>
      <c r="C315" s="324">
        <f t="shared" si="50"/>
        <v>0</v>
      </c>
      <c r="D315" s="326">
        <f t="shared" si="50"/>
        <v>0</v>
      </c>
      <c r="E315" s="51"/>
      <c r="F315" s="55"/>
      <c r="G315" s="51"/>
      <c r="H315" s="55"/>
      <c r="I315" s="51"/>
      <c r="J315" s="55"/>
      <c r="K315" s="51"/>
      <c r="L315" s="55"/>
      <c r="M315" s="51"/>
      <c r="N315" s="55"/>
      <c r="O315" s="51"/>
      <c r="P315" s="55"/>
      <c r="Q315" s="51"/>
      <c r="R315" s="55"/>
      <c r="S315" s="51"/>
      <c r="T315" s="55"/>
      <c r="U315" s="51"/>
      <c r="V315" s="55"/>
      <c r="W315" s="51"/>
      <c r="X315" s="55"/>
      <c r="Y315" s="51"/>
      <c r="Z315" s="55"/>
      <c r="AA315" s="51"/>
      <c r="AB315" s="55"/>
      <c r="AC315" s="51"/>
      <c r="AD315" s="55"/>
      <c r="AE315" s="51"/>
      <c r="AF315" s="55"/>
      <c r="AG315" s="51"/>
      <c r="AH315" s="55"/>
      <c r="AI315" s="51"/>
      <c r="AJ315" s="55"/>
      <c r="AK315" s="51"/>
      <c r="AL315" s="55"/>
      <c r="AM315" s="51"/>
      <c r="AN315" s="55"/>
      <c r="AO315" s="51"/>
      <c r="AP315" s="57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237" t="s">
        <v>59</v>
      </c>
      <c r="B316" s="421">
        <f t="shared" si="49"/>
        <v>0</v>
      </c>
      <c r="C316" s="324">
        <f t="shared" si="50"/>
        <v>0</v>
      </c>
      <c r="D316" s="326">
        <f t="shared" si="50"/>
        <v>0</v>
      </c>
      <c r="E316" s="51"/>
      <c r="F316" s="55"/>
      <c r="G316" s="51"/>
      <c r="H316" s="55"/>
      <c r="I316" s="51"/>
      <c r="J316" s="55"/>
      <c r="K316" s="51"/>
      <c r="L316" s="55"/>
      <c r="M316" s="51"/>
      <c r="N316" s="55"/>
      <c r="O316" s="51"/>
      <c r="P316" s="55"/>
      <c r="Q316" s="51"/>
      <c r="R316" s="55"/>
      <c r="S316" s="51"/>
      <c r="T316" s="55"/>
      <c r="U316" s="51"/>
      <c r="V316" s="55"/>
      <c r="W316" s="51"/>
      <c r="X316" s="55"/>
      <c r="Y316" s="51"/>
      <c r="Z316" s="55"/>
      <c r="AA316" s="51"/>
      <c r="AB316" s="55"/>
      <c r="AC316" s="51"/>
      <c r="AD316" s="55"/>
      <c r="AE316" s="51"/>
      <c r="AF316" s="55"/>
      <c r="AG316" s="51"/>
      <c r="AH316" s="55"/>
      <c r="AI316" s="51"/>
      <c r="AJ316" s="55"/>
      <c r="AK316" s="51"/>
      <c r="AL316" s="55"/>
      <c r="AM316" s="51"/>
      <c r="AN316" s="55"/>
      <c r="AO316" s="51"/>
      <c r="AP316" s="57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237" t="s">
        <v>247</v>
      </c>
      <c r="B317" s="421">
        <f t="shared" si="49"/>
        <v>0</v>
      </c>
      <c r="C317" s="324">
        <f t="shared" si="50"/>
        <v>0</v>
      </c>
      <c r="D317" s="326">
        <f t="shared" si="50"/>
        <v>0</v>
      </c>
      <c r="E317" s="51"/>
      <c r="F317" s="55"/>
      <c r="G317" s="51"/>
      <c r="H317" s="55"/>
      <c r="I317" s="51"/>
      <c r="J317" s="55"/>
      <c r="K317" s="51"/>
      <c r="L317" s="55"/>
      <c r="M317" s="51"/>
      <c r="N317" s="55"/>
      <c r="O317" s="51"/>
      <c r="P317" s="55"/>
      <c r="Q317" s="51"/>
      <c r="R317" s="55"/>
      <c r="S317" s="51"/>
      <c r="T317" s="55"/>
      <c r="U317" s="51"/>
      <c r="V317" s="55"/>
      <c r="W317" s="51"/>
      <c r="X317" s="55"/>
      <c r="Y317" s="51"/>
      <c r="Z317" s="55"/>
      <c r="AA317" s="51"/>
      <c r="AB317" s="55"/>
      <c r="AC317" s="51"/>
      <c r="AD317" s="55"/>
      <c r="AE317" s="51"/>
      <c r="AF317" s="55"/>
      <c r="AG317" s="51"/>
      <c r="AH317" s="55"/>
      <c r="AI317" s="51"/>
      <c r="AJ317" s="55"/>
      <c r="AK317" s="51"/>
      <c r="AL317" s="55"/>
      <c r="AM317" s="51"/>
      <c r="AN317" s="55"/>
      <c r="AO317" s="51"/>
      <c r="AP317" s="57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237" t="s">
        <v>248</v>
      </c>
      <c r="B318" s="421">
        <f t="shared" si="49"/>
        <v>0</v>
      </c>
      <c r="C318" s="324">
        <f t="shared" si="50"/>
        <v>0</v>
      </c>
      <c r="D318" s="326">
        <f t="shared" si="50"/>
        <v>0</v>
      </c>
      <c r="E318" s="51"/>
      <c r="F318" s="55"/>
      <c r="G318" s="51"/>
      <c r="H318" s="55"/>
      <c r="I318" s="51"/>
      <c r="J318" s="55"/>
      <c r="K318" s="51"/>
      <c r="L318" s="55"/>
      <c r="M318" s="51"/>
      <c r="N318" s="55"/>
      <c r="O318" s="51"/>
      <c r="P318" s="55"/>
      <c r="Q318" s="51"/>
      <c r="R318" s="55"/>
      <c r="S318" s="51"/>
      <c r="T318" s="55"/>
      <c r="U318" s="51"/>
      <c r="V318" s="55"/>
      <c r="W318" s="51"/>
      <c r="X318" s="55"/>
      <c r="Y318" s="51"/>
      <c r="Z318" s="55"/>
      <c r="AA318" s="51"/>
      <c r="AB318" s="55"/>
      <c r="AC318" s="51"/>
      <c r="AD318" s="55"/>
      <c r="AE318" s="51"/>
      <c r="AF318" s="55"/>
      <c r="AG318" s="51"/>
      <c r="AH318" s="55"/>
      <c r="AI318" s="51"/>
      <c r="AJ318" s="55"/>
      <c r="AK318" s="51"/>
      <c r="AL318" s="55"/>
      <c r="AM318" s="51"/>
      <c r="AN318" s="55"/>
      <c r="AO318" s="51"/>
      <c r="AP318" s="57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408" t="s">
        <v>249</v>
      </c>
      <c r="B319" s="422">
        <f t="shared" si="49"/>
        <v>20</v>
      </c>
      <c r="C319" s="423">
        <f t="shared" si="50"/>
        <v>3</v>
      </c>
      <c r="D319" s="350">
        <f t="shared" si="50"/>
        <v>17</v>
      </c>
      <c r="E319" s="190"/>
      <c r="F319" s="424"/>
      <c r="G319" s="190"/>
      <c r="H319" s="424"/>
      <c r="I319" s="190"/>
      <c r="J319" s="424"/>
      <c r="K319" s="190"/>
      <c r="L319" s="424"/>
      <c r="M319" s="190"/>
      <c r="N319" s="424"/>
      <c r="O319" s="190"/>
      <c r="P319" s="424"/>
      <c r="Q319" s="190"/>
      <c r="R319" s="424"/>
      <c r="S319" s="190"/>
      <c r="T319" s="424"/>
      <c r="U319" s="190"/>
      <c r="V319" s="424"/>
      <c r="W319" s="190"/>
      <c r="X319" s="424"/>
      <c r="Y319" s="190"/>
      <c r="Z319" s="424"/>
      <c r="AA319" s="190"/>
      <c r="AB319" s="424"/>
      <c r="AC319" s="190">
        <v>1</v>
      </c>
      <c r="AD319" s="424"/>
      <c r="AE319" s="190"/>
      <c r="AF319" s="424">
        <v>1</v>
      </c>
      <c r="AG319" s="190"/>
      <c r="AH319" s="424"/>
      <c r="AI319" s="190"/>
      <c r="AJ319" s="424">
        <v>4</v>
      </c>
      <c r="AK319" s="190"/>
      <c r="AL319" s="424">
        <v>4</v>
      </c>
      <c r="AM319" s="190">
        <v>2</v>
      </c>
      <c r="AN319" s="424">
        <v>2</v>
      </c>
      <c r="AO319" s="190"/>
      <c r="AP319" s="90">
        <v>6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2" spans="1:104" x14ac:dyDescent="0.2"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6" spans="1:104" s="385" customFormat="1" hidden="1" x14ac:dyDescent="0.2">
      <c r="A326" s="385">
        <f>SUM(B13:B26,D31:D56,B66,B73,B80,B112:F112,B120:F120,B128:F128,C132:C133,D137:D138,B142:B144,C148:J164,B170,B171,B172:B194,B195:AS195,B196:B200,B211,B219,B226,B229:B231,B274,B276:B289,B297,B299:B319)</f>
        <v>3603</v>
      </c>
      <c r="B326" s="385">
        <f>SUM(CG6:CT239)</f>
        <v>0</v>
      </c>
    </row>
  </sheetData>
  <mergeCells count="234">
    <mergeCell ref="A202:A204"/>
    <mergeCell ref="B202:D203"/>
    <mergeCell ref="E202:AP202"/>
    <mergeCell ref="AM271:AN271"/>
    <mergeCell ref="AO271:AP271"/>
    <mergeCell ref="E271:F271"/>
    <mergeCell ref="A275:AP275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U271:V271"/>
    <mergeCell ref="W271:X271"/>
    <mergeCell ref="Y271:Z271"/>
    <mergeCell ref="A271:A272"/>
    <mergeCell ref="B271:D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S203:T203"/>
    <mergeCell ref="U203:V203"/>
    <mergeCell ref="W203:X203"/>
    <mergeCell ref="G271:H271"/>
    <mergeCell ref="I271:J271"/>
    <mergeCell ref="K271:L271"/>
    <mergeCell ref="M271:N271"/>
    <mergeCell ref="Y203:Z203"/>
    <mergeCell ref="AA203:AB203"/>
    <mergeCell ref="M203:N203"/>
    <mergeCell ref="O203:P203"/>
    <mergeCell ref="Q203:R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  <mergeCell ref="A298:AP298"/>
    <mergeCell ref="AV58:AV60"/>
    <mergeCell ref="A295:A296"/>
    <mergeCell ref="B295:D295"/>
    <mergeCell ref="E295:F295"/>
    <mergeCell ref="G295:H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A295:AB295"/>
    <mergeCell ref="AC295:AD295"/>
    <mergeCell ref="AE295:AF295"/>
    <mergeCell ref="AG295:AH295"/>
    <mergeCell ref="AI295:AJ295"/>
    <mergeCell ref="AK295:AL295"/>
    <mergeCell ref="AM295:AN295"/>
    <mergeCell ref="AO295:AP295"/>
    <mergeCell ref="E58:AP58"/>
  </mergeCells>
  <dataValidations count="2">
    <dataValidation operator="greaterThanOrEqual" allowBlank="1" showInputMessage="1" showErrorMessage="1" error="Valor no Permitido" sqref="A270 A290:D293 A294" xr:uid="{00000000-0002-0000-0600-000000000000}"/>
    <dataValidation type="whole" operator="greaterThanOrEqual" allowBlank="1" showInputMessage="1" showErrorMessage="1" error="Valor no Permitido" sqref="B294:D319 A10:A269 A271:A289 E10:AV319 B10:D289 A295:A319" xr:uid="{00000000-0002-0000-0600-00000100000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32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1.42578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104" ht="16.149999999999999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  <c r="CU2" s="2"/>
      <c r="CV2" s="2"/>
      <c r="CW2" s="2"/>
      <c r="CX2" s="2"/>
      <c r="CY2" s="2"/>
      <c r="CZ2" s="2"/>
    </row>
    <row r="3" spans="1:104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149999999999999" customHeight="1" x14ac:dyDescent="0.2">
      <c r="A4" s="1" t="str">
        <f>CONCATENATE("MES: ",[8]NOMBRE!B6," - ","( ",[8]NOMBRE!C6,[8]NOMBRE!D6," )")</f>
        <v>MES: JULIO - ( 07 )</v>
      </c>
      <c r="CU4" s="2"/>
      <c r="CV4" s="2"/>
      <c r="CW4" s="2"/>
      <c r="CX4" s="2"/>
      <c r="CY4" s="2"/>
      <c r="CZ4" s="2"/>
    </row>
    <row r="5" spans="1:104" ht="16.149999999999999" customHeight="1" x14ac:dyDescent="0.2">
      <c r="A5" s="1" t="str">
        <f>CONCATENATE("AÑO: ",[8]NOMBRE!B7)</f>
        <v>AÑO: 2019</v>
      </c>
      <c r="CU5" s="2"/>
      <c r="CV5" s="2"/>
      <c r="CW5" s="2"/>
      <c r="CX5" s="2"/>
      <c r="CY5" s="2"/>
      <c r="CZ5" s="2"/>
    </row>
    <row r="6" spans="1:104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14.25" customHeight="1" x14ac:dyDescent="0.2">
      <c r="A10" s="1080" t="s">
        <v>4</v>
      </c>
      <c r="B10" s="1069" t="s">
        <v>5</v>
      </c>
      <c r="C10" s="1040"/>
      <c r="D10" s="1081"/>
      <c r="E10" s="996" t="s">
        <v>6</v>
      </c>
      <c r="F10" s="1077"/>
      <c r="G10" s="1077"/>
      <c r="H10" s="1077"/>
      <c r="I10" s="1077"/>
      <c r="J10" s="1077"/>
      <c r="K10" s="1077"/>
      <c r="L10" s="1077"/>
      <c r="M10" s="1077"/>
      <c r="N10" s="1077"/>
      <c r="O10" s="1077"/>
      <c r="P10" s="1077"/>
      <c r="Q10" s="1077"/>
      <c r="R10" s="1077"/>
      <c r="S10" s="1077"/>
      <c r="T10" s="1077"/>
      <c r="U10" s="1077"/>
      <c r="V10" s="1077"/>
      <c r="W10" s="1077"/>
      <c r="X10" s="1077"/>
      <c r="Y10" s="1077"/>
      <c r="Z10" s="1077"/>
      <c r="AA10" s="1077"/>
      <c r="AB10" s="1077"/>
      <c r="AC10" s="1077"/>
      <c r="AD10" s="1077"/>
      <c r="AE10" s="1077"/>
      <c r="AF10" s="1077"/>
      <c r="AG10" s="1077"/>
      <c r="AH10" s="1077"/>
      <c r="AI10" s="1077"/>
      <c r="AJ10" s="1077"/>
      <c r="AK10" s="1077"/>
      <c r="AL10" s="1077"/>
      <c r="AM10" s="1077"/>
      <c r="AN10" s="1077"/>
      <c r="AO10" s="1077"/>
      <c r="AP10" s="1072"/>
      <c r="AQ10" s="1077" t="s">
        <v>7</v>
      </c>
      <c r="AR10" s="1077"/>
      <c r="AS10" s="1077"/>
      <c r="AT10" s="1080" t="s">
        <v>8</v>
      </c>
      <c r="AU10" s="1058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x14ac:dyDescent="0.2">
      <c r="A11" s="847"/>
      <c r="B11" s="852"/>
      <c r="C11" s="853"/>
      <c r="D11" s="854"/>
      <c r="E11" s="992" t="s">
        <v>10</v>
      </c>
      <c r="F11" s="1073"/>
      <c r="G11" s="992" t="s">
        <v>11</v>
      </c>
      <c r="H11" s="1073"/>
      <c r="I11" s="992" t="s">
        <v>12</v>
      </c>
      <c r="J11" s="1073"/>
      <c r="K11" s="992" t="s">
        <v>13</v>
      </c>
      <c r="L11" s="1073"/>
      <c r="M11" s="992" t="s">
        <v>14</v>
      </c>
      <c r="N11" s="1073"/>
      <c r="O11" s="992" t="s">
        <v>15</v>
      </c>
      <c r="P11" s="1073"/>
      <c r="Q11" s="992" t="s">
        <v>16</v>
      </c>
      <c r="R11" s="1073"/>
      <c r="S11" s="992" t="s">
        <v>17</v>
      </c>
      <c r="T11" s="1073"/>
      <c r="U11" s="992" t="s">
        <v>18</v>
      </c>
      <c r="V11" s="1073"/>
      <c r="W11" s="992" t="s">
        <v>19</v>
      </c>
      <c r="X11" s="1073"/>
      <c r="Y11" s="992" t="s">
        <v>20</v>
      </c>
      <c r="Z11" s="1073"/>
      <c r="AA11" s="992" t="s">
        <v>21</v>
      </c>
      <c r="AB11" s="1073"/>
      <c r="AC11" s="992" t="s">
        <v>22</v>
      </c>
      <c r="AD11" s="1073"/>
      <c r="AE11" s="992" t="s">
        <v>23</v>
      </c>
      <c r="AF11" s="1073"/>
      <c r="AG11" s="992" t="s">
        <v>24</v>
      </c>
      <c r="AH11" s="1073"/>
      <c r="AI11" s="992" t="s">
        <v>25</v>
      </c>
      <c r="AJ11" s="1073"/>
      <c r="AK11" s="992" t="s">
        <v>26</v>
      </c>
      <c r="AL11" s="1073"/>
      <c r="AM11" s="992" t="s">
        <v>27</v>
      </c>
      <c r="AN11" s="1073"/>
      <c r="AO11" s="996" t="s">
        <v>28</v>
      </c>
      <c r="AP11" s="1072"/>
      <c r="AQ11" s="1012" t="s">
        <v>29</v>
      </c>
      <c r="AR11" s="1027" t="s">
        <v>30</v>
      </c>
      <c r="AS11" s="1045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848"/>
      <c r="B12" s="15" t="s">
        <v>32</v>
      </c>
      <c r="C12" s="16" t="s">
        <v>33</v>
      </c>
      <c r="D12" s="630" t="s">
        <v>34</v>
      </c>
      <c r="E12" s="15" t="s">
        <v>33</v>
      </c>
      <c r="F12" s="630" t="s">
        <v>34</v>
      </c>
      <c r="G12" s="15" t="s">
        <v>33</v>
      </c>
      <c r="H12" s="630" t="s">
        <v>34</v>
      </c>
      <c r="I12" s="15" t="s">
        <v>33</v>
      </c>
      <c r="J12" s="630" t="s">
        <v>34</v>
      </c>
      <c r="K12" s="15" t="s">
        <v>33</v>
      </c>
      <c r="L12" s="630" t="s">
        <v>34</v>
      </c>
      <c r="M12" s="15" t="s">
        <v>33</v>
      </c>
      <c r="N12" s="630" t="s">
        <v>34</v>
      </c>
      <c r="O12" s="15" t="s">
        <v>33</v>
      </c>
      <c r="P12" s="630" t="s">
        <v>34</v>
      </c>
      <c r="Q12" s="15" t="s">
        <v>33</v>
      </c>
      <c r="R12" s="630" t="s">
        <v>34</v>
      </c>
      <c r="S12" s="15" t="s">
        <v>33</v>
      </c>
      <c r="T12" s="630" t="s">
        <v>34</v>
      </c>
      <c r="U12" s="15" t="s">
        <v>33</v>
      </c>
      <c r="V12" s="630" t="s">
        <v>34</v>
      </c>
      <c r="W12" s="15" t="s">
        <v>33</v>
      </c>
      <c r="X12" s="630" t="s">
        <v>34</v>
      </c>
      <c r="Y12" s="15" t="s">
        <v>33</v>
      </c>
      <c r="Z12" s="630" t="s">
        <v>34</v>
      </c>
      <c r="AA12" s="15" t="s">
        <v>33</v>
      </c>
      <c r="AB12" s="630" t="s">
        <v>34</v>
      </c>
      <c r="AC12" s="15" t="s">
        <v>33</v>
      </c>
      <c r="AD12" s="630" t="s">
        <v>34</v>
      </c>
      <c r="AE12" s="15" t="s">
        <v>33</v>
      </c>
      <c r="AF12" s="630" t="s">
        <v>34</v>
      </c>
      <c r="AG12" s="15" t="s">
        <v>33</v>
      </c>
      <c r="AH12" s="630" t="s">
        <v>34</v>
      </c>
      <c r="AI12" s="15" t="s">
        <v>33</v>
      </c>
      <c r="AJ12" s="630" t="s">
        <v>34</v>
      </c>
      <c r="AK12" s="15" t="s">
        <v>33</v>
      </c>
      <c r="AL12" s="630" t="s">
        <v>34</v>
      </c>
      <c r="AM12" s="15" t="s">
        <v>33</v>
      </c>
      <c r="AN12" s="630" t="s">
        <v>34</v>
      </c>
      <c r="AO12" s="15" t="s">
        <v>33</v>
      </c>
      <c r="AP12" s="631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603">
        <f t="shared" si="1"/>
        <v>0</v>
      </c>
      <c r="E13" s="23"/>
      <c r="F13" s="598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526"/>
      <c r="AP13" s="27"/>
      <c r="AQ13" s="633"/>
      <c r="AR13" s="29"/>
      <c r="AS13" s="598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603">
        <f>SUM(D22+D23+D24+D25)</f>
        <v>0</v>
      </c>
      <c r="E21" s="20">
        <f>SUM(E22:E25)</f>
        <v>0</v>
      </c>
      <c r="F21" s="603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531">
        <f t="shared" si="5"/>
        <v>0</v>
      </c>
      <c r="AP21" s="95">
        <f t="shared" si="5"/>
        <v>0</v>
      </c>
      <c r="AQ21" s="635">
        <f t="shared" si="5"/>
        <v>0</v>
      </c>
      <c r="AR21" s="21">
        <f t="shared" si="5"/>
        <v>0</v>
      </c>
      <c r="AS21" s="603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636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637"/>
      <c r="AU22" s="637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1082" t="s">
        <v>50</v>
      </c>
      <c r="B28" s="1040" t="s">
        <v>51</v>
      </c>
      <c r="C28" s="1081"/>
      <c r="D28" s="1081" t="s">
        <v>5</v>
      </c>
      <c r="E28" s="1028" t="s">
        <v>6</v>
      </c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4"/>
      <c r="AA28" s="1084"/>
      <c r="AB28" s="1084"/>
      <c r="AC28" s="1084"/>
      <c r="AD28" s="1084"/>
      <c r="AE28" s="1084"/>
      <c r="AF28" s="1084"/>
      <c r="AG28" s="1084"/>
      <c r="AH28" s="1084"/>
      <c r="AI28" s="1084"/>
      <c r="AJ28" s="1084"/>
      <c r="AK28" s="1084"/>
      <c r="AL28" s="1084"/>
      <c r="AM28" s="1084"/>
      <c r="AN28" s="1084"/>
      <c r="AO28" s="1084"/>
      <c r="AP28" s="1085"/>
      <c r="AQ28" s="877" t="s">
        <v>7</v>
      </c>
      <c r="AR28" s="1077"/>
      <c r="AS28" s="1076"/>
      <c r="AT28" s="1081" t="s">
        <v>8</v>
      </c>
      <c r="AU28" s="1088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870"/>
      <c r="B29" s="853"/>
      <c r="C29" s="854"/>
      <c r="D29" s="854"/>
      <c r="E29" s="1031" t="s">
        <v>10</v>
      </c>
      <c r="F29" s="1087"/>
      <c r="G29" s="1031" t="s">
        <v>11</v>
      </c>
      <c r="H29" s="1087"/>
      <c r="I29" s="1031" t="s">
        <v>12</v>
      </c>
      <c r="J29" s="1087"/>
      <c r="K29" s="1031" t="s">
        <v>13</v>
      </c>
      <c r="L29" s="1087"/>
      <c r="M29" s="1089" t="s">
        <v>14</v>
      </c>
      <c r="N29" s="1087"/>
      <c r="O29" s="1031" t="s">
        <v>15</v>
      </c>
      <c r="P29" s="1087"/>
      <c r="Q29" s="1031" t="s">
        <v>16</v>
      </c>
      <c r="R29" s="1087"/>
      <c r="S29" s="1031" t="s">
        <v>17</v>
      </c>
      <c r="T29" s="1087"/>
      <c r="U29" s="1031" t="s">
        <v>18</v>
      </c>
      <c r="V29" s="1087"/>
      <c r="W29" s="1031" t="s">
        <v>19</v>
      </c>
      <c r="X29" s="1087"/>
      <c r="Y29" s="1031" t="s">
        <v>20</v>
      </c>
      <c r="Z29" s="1087"/>
      <c r="AA29" s="1031" t="s">
        <v>21</v>
      </c>
      <c r="AB29" s="1087"/>
      <c r="AC29" s="1031" t="s">
        <v>22</v>
      </c>
      <c r="AD29" s="1087"/>
      <c r="AE29" s="1031" t="s">
        <v>23</v>
      </c>
      <c r="AF29" s="1087"/>
      <c r="AG29" s="1031" t="s">
        <v>24</v>
      </c>
      <c r="AH29" s="1087"/>
      <c r="AI29" s="1031" t="s">
        <v>25</v>
      </c>
      <c r="AJ29" s="1087"/>
      <c r="AK29" s="1031" t="s">
        <v>26</v>
      </c>
      <c r="AL29" s="1087"/>
      <c r="AM29" s="1031" t="s">
        <v>27</v>
      </c>
      <c r="AN29" s="1087"/>
      <c r="AO29" s="1028" t="s">
        <v>28</v>
      </c>
      <c r="AP29" s="1085"/>
      <c r="AQ29" s="1034" t="s">
        <v>29</v>
      </c>
      <c r="AR29" s="1027" t="s">
        <v>30</v>
      </c>
      <c r="AS29" s="1035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967"/>
      <c r="B30" s="934"/>
      <c r="C30" s="935"/>
      <c r="D30" s="935"/>
      <c r="E30" s="116" t="s">
        <v>33</v>
      </c>
      <c r="F30" s="638" t="s">
        <v>34</v>
      </c>
      <c r="G30" s="116" t="s">
        <v>33</v>
      </c>
      <c r="H30" s="638" t="s">
        <v>34</v>
      </c>
      <c r="I30" s="116" t="s">
        <v>33</v>
      </c>
      <c r="J30" s="638" t="s">
        <v>34</v>
      </c>
      <c r="K30" s="116" t="s">
        <v>33</v>
      </c>
      <c r="L30" s="638" t="s">
        <v>34</v>
      </c>
      <c r="M30" s="639" t="s">
        <v>33</v>
      </c>
      <c r="N30" s="638" t="s">
        <v>34</v>
      </c>
      <c r="O30" s="116" t="s">
        <v>33</v>
      </c>
      <c r="P30" s="638" t="s">
        <v>34</v>
      </c>
      <c r="Q30" s="116" t="s">
        <v>33</v>
      </c>
      <c r="R30" s="638" t="s">
        <v>34</v>
      </c>
      <c r="S30" s="116" t="s">
        <v>33</v>
      </c>
      <c r="T30" s="638" t="s">
        <v>34</v>
      </c>
      <c r="U30" s="116" t="s">
        <v>33</v>
      </c>
      <c r="V30" s="638" t="s">
        <v>34</v>
      </c>
      <c r="W30" s="116" t="s">
        <v>33</v>
      </c>
      <c r="X30" s="638" t="s">
        <v>34</v>
      </c>
      <c r="Y30" s="116" t="s">
        <v>33</v>
      </c>
      <c r="Z30" s="638" t="s">
        <v>34</v>
      </c>
      <c r="AA30" s="116" t="s">
        <v>33</v>
      </c>
      <c r="AB30" s="638" t="s">
        <v>34</v>
      </c>
      <c r="AC30" s="116" t="s">
        <v>33</v>
      </c>
      <c r="AD30" s="638" t="s">
        <v>34</v>
      </c>
      <c r="AE30" s="116" t="s">
        <v>33</v>
      </c>
      <c r="AF30" s="638" t="s">
        <v>34</v>
      </c>
      <c r="AG30" s="116" t="s">
        <v>33</v>
      </c>
      <c r="AH30" s="638" t="s">
        <v>34</v>
      </c>
      <c r="AI30" s="116" t="s">
        <v>33</v>
      </c>
      <c r="AJ30" s="638" t="s">
        <v>34</v>
      </c>
      <c r="AK30" s="116" t="s">
        <v>33</v>
      </c>
      <c r="AL30" s="638" t="s">
        <v>34</v>
      </c>
      <c r="AM30" s="116" t="s">
        <v>33</v>
      </c>
      <c r="AN30" s="638" t="s">
        <v>34</v>
      </c>
      <c r="AO30" s="116" t="s">
        <v>33</v>
      </c>
      <c r="AP30" s="640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1036" t="s">
        <v>52</v>
      </c>
      <c r="B31" s="1091"/>
      <c r="C31" s="1092"/>
      <c r="D31" s="641">
        <f>SUM(E31:AP31)</f>
        <v>0</v>
      </c>
      <c r="E31" s="121"/>
      <c r="F31" s="122"/>
      <c r="G31" s="121"/>
      <c r="H31" s="642"/>
      <c r="I31" s="121"/>
      <c r="J31" s="642"/>
      <c r="K31" s="121"/>
      <c r="L31" s="122"/>
      <c r="M31" s="643"/>
      <c r="N31" s="642"/>
      <c r="O31" s="643"/>
      <c r="P31" s="642"/>
      <c r="Q31" s="643"/>
      <c r="R31" s="642"/>
      <c r="S31" s="643"/>
      <c r="T31" s="642"/>
      <c r="U31" s="643"/>
      <c r="V31" s="642"/>
      <c r="W31" s="643"/>
      <c r="X31" s="642"/>
      <c r="Y31" s="643"/>
      <c r="Z31" s="642"/>
      <c r="AA31" s="643"/>
      <c r="AB31" s="642"/>
      <c r="AC31" s="643"/>
      <c r="AD31" s="642"/>
      <c r="AE31" s="643"/>
      <c r="AF31" s="642"/>
      <c r="AG31" s="643"/>
      <c r="AH31" s="642"/>
      <c r="AI31" s="643"/>
      <c r="AJ31" s="642"/>
      <c r="AK31" s="643"/>
      <c r="AL31" s="642"/>
      <c r="AM31" s="643"/>
      <c r="AN31" s="642"/>
      <c r="AO31" s="643"/>
      <c r="AP31" s="644"/>
      <c r="AQ31" s="126"/>
      <c r="AR31" s="643"/>
      <c r="AS31" s="642"/>
      <c r="AT31" s="642"/>
      <c r="AU31" s="642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1093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625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625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1093" t="s">
        <v>79</v>
      </c>
      <c r="B58" s="1069" t="s">
        <v>80</v>
      </c>
      <c r="C58" s="1040"/>
      <c r="D58" s="1081"/>
      <c r="E58" s="996" t="s">
        <v>81</v>
      </c>
      <c r="F58" s="1077"/>
      <c r="G58" s="1077"/>
      <c r="H58" s="1077"/>
      <c r="I58" s="1077"/>
      <c r="J58" s="1077"/>
      <c r="K58" s="1077"/>
      <c r="L58" s="1077"/>
      <c r="M58" s="1077"/>
      <c r="N58" s="1077"/>
      <c r="O58" s="1077"/>
      <c r="P58" s="1077"/>
      <c r="Q58" s="1077"/>
      <c r="R58" s="1077"/>
      <c r="S58" s="1077"/>
      <c r="T58" s="1077"/>
      <c r="U58" s="1077"/>
      <c r="V58" s="1077"/>
      <c r="W58" s="1077"/>
      <c r="X58" s="1077"/>
      <c r="Y58" s="1077"/>
      <c r="Z58" s="1077"/>
      <c r="AA58" s="1077"/>
      <c r="AB58" s="1077"/>
      <c r="AC58" s="1077"/>
      <c r="AD58" s="1077"/>
      <c r="AE58" s="1077"/>
      <c r="AF58" s="1077"/>
      <c r="AG58" s="1077"/>
      <c r="AH58" s="1077"/>
      <c r="AI58" s="1077"/>
      <c r="AJ58" s="1077"/>
      <c r="AK58" s="1077"/>
      <c r="AL58" s="1077"/>
      <c r="AM58" s="1077"/>
      <c r="AN58" s="1077"/>
      <c r="AO58" s="1077"/>
      <c r="AP58" s="1076"/>
      <c r="AQ58" s="1080" t="s">
        <v>82</v>
      </c>
      <c r="AR58" s="996" t="s">
        <v>7</v>
      </c>
      <c r="AS58" s="1077"/>
      <c r="AT58" s="1076"/>
      <c r="AU58" s="1058" t="s">
        <v>9</v>
      </c>
      <c r="AV58" s="1058" t="s">
        <v>65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895"/>
      <c r="B59" s="913"/>
      <c r="C59" s="934"/>
      <c r="D59" s="935"/>
      <c r="E59" s="992" t="s">
        <v>10</v>
      </c>
      <c r="F59" s="1073"/>
      <c r="G59" s="992" t="s">
        <v>11</v>
      </c>
      <c r="H59" s="1073"/>
      <c r="I59" s="992" t="s">
        <v>12</v>
      </c>
      <c r="J59" s="1073"/>
      <c r="K59" s="992" t="s">
        <v>13</v>
      </c>
      <c r="L59" s="1073"/>
      <c r="M59" s="992" t="s">
        <v>14</v>
      </c>
      <c r="N59" s="1073"/>
      <c r="O59" s="992" t="s">
        <v>15</v>
      </c>
      <c r="P59" s="1073"/>
      <c r="Q59" s="992" t="s">
        <v>16</v>
      </c>
      <c r="R59" s="1073"/>
      <c r="S59" s="992" t="s">
        <v>17</v>
      </c>
      <c r="T59" s="1073"/>
      <c r="U59" s="992" t="s">
        <v>18</v>
      </c>
      <c r="V59" s="1073"/>
      <c r="W59" s="992" t="s">
        <v>19</v>
      </c>
      <c r="X59" s="1073"/>
      <c r="Y59" s="992" t="s">
        <v>20</v>
      </c>
      <c r="Z59" s="1073"/>
      <c r="AA59" s="992" t="s">
        <v>21</v>
      </c>
      <c r="AB59" s="1099"/>
      <c r="AC59" s="992" t="s">
        <v>22</v>
      </c>
      <c r="AD59" s="1073"/>
      <c r="AE59" s="992" t="s">
        <v>23</v>
      </c>
      <c r="AF59" s="1073"/>
      <c r="AG59" s="992" t="s">
        <v>24</v>
      </c>
      <c r="AH59" s="1073"/>
      <c r="AI59" s="992" t="s">
        <v>25</v>
      </c>
      <c r="AJ59" s="1073"/>
      <c r="AK59" s="992" t="s">
        <v>26</v>
      </c>
      <c r="AL59" s="1073"/>
      <c r="AM59" s="992" t="s">
        <v>27</v>
      </c>
      <c r="AN59" s="1073"/>
      <c r="AO59" s="1077" t="s">
        <v>28</v>
      </c>
      <c r="AP59" s="1076"/>
      <c r="AQ59" s="847"/>
      <c r="AR59" s="1094" t="s">
        <v>29</v>
      </c>
      <c r="AS59" s="1027" t="s">
        <v>30</v>
      </c>
      <c r="AT59" s="1095" t="s">
        <v>31</v>
      </c>
      <c r="AU59" s="861"/>
      <c r="AV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912"/>
      <c r="B60" s="162" t="s">
        <v>32</v>
      </c>
      <c r="C60" s="163" t="s">
        <v>33</v>
      </c>
      <c r="D60" s="645" t="s">
        <v>34</v>
      </c>
      <c r="E60" s="626" t="s">
        <v>33</v>
      </c>
      <c r="F60" s="166" t="s">
        <v>34</v>
      </c>
      <c r="G60" s="626" t="s">
        <v>33</v>
      </c>
      <c r="H60" s="166" t="s">
        <v>34</v>
      </c>
      <c r="I60" s="626" t="s">
        <v>33</v>
      </c>
      <c r="J60" s="166" t="s">
        <v>34</v>
      </c>
      <c r="K60" s="626" t="s">
        <v>33</v>
      </c>
      <c r="L60" s="166" t="s">
        <v>34</v>
      </c>
      <c r="M60" s="15" t="s">
        <v>33</v>
      </c>
      <c r="N60" s="630" t="s">
        <v>34</v>
      </c>
      <c r="O60" s="626" t="s">
        <v>33</v>
      </c>
      <c r="P60" s="166" t="s">
        <v>34</v>
      </c>
      <c r="Q60" s="15" t="s">
        <v>33</v>
      </c>
      <c r="R60" s="630" t="s">
        <v>34</v>
      </c>
      <c r="S60" s="15" t="s">
        <v>33</v>
      </c>
      <c r="T60" s="630" t="s">
        <v>34</v>
      </c>
      <c r="U60" s="626" t="s">
        <v>33</v>
      </c>
      <c r="V60" s="630" t="s">
        <v>34</v>
      </c>
      <c r="W60" s="626" t="s">
        <v>33</v>
      </c>
      <c r="X60" s="166" t="s">
        <v>34</v>
      </c>
      <c r="Y60" s="15" t="s">
        <v>33</v>
      </c>
      <c r="Z60" s="630" t="s">
        <v>34</v>
      </c>
      <c r="AA60" s="626" t="s">
        <v>33</v>
      </c>
      <c r="AB60" s="167" t="s">
        <v>34</v>
      </c>
      <c r="AC60" s="626" t="s">
        <v>33</v>
      </c>
      <c r="AD60" s="166" t="s">
        <v>34</v>
      </c>
      <c r="AE60" s="626" t="s">
        <v>33</v>
      </c>
      <c r="AF60" s="166" t="s">
        <v>34</v>
      </c>
      <c r="AG60" s="626" t="s">
        <v>33</v>
      </c>
      <c r="AH60" s="166" t="s">
        <v>34</v>
      </c>
      <c r="AI60" s="15" t="s">
        <v>33</v>
      </c>
      <c r="AJ60" s="630" t="s">
        <v>34</v>
      </c>
      <c r="AK60" s="626" t="s">
        <v>33</v>
      </c>
      <c r="AL60" s="166" t="s">
        <v>34</v>
      </c>
      <c r="AM60" s="15" t="s">
        <v>33</v>
      </c>
      <c r="AN60" s="630" t="s">
        <v>34</v>
      </c>
      <c r="AO60" s="646" t="s">
        <v>33</v>
      </c>
      <c r="AP60" s="630" t="s">
        <v>34</v>
      </c>
      <c r="AQ60" s="848"/>
      <c r="AR60" s="915"/>
      <c r="AS60" s="866"/>
      <c r="AT60" s="986"/>
      <c r="AU60" s="862"/>
      <c r="AV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448"/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449"/>
      <c r="CA62" s="31" t="str">
        <f t="shared" ref="CA62:CA65" si="11">IF(B62=0,"",IF(AQ62="",IF(B62="","","* No olvide digitar la columna Beneficiarios. "),""))</f>
        <v/>
      </c>
      <c r="CB62" s="31" t="str">
        <f t="shared" ref="CB62:CB65" si="12">IF(B62&lt;AQ62,"* El número de Beneficiarios NO DEBE ser mayor que el Total. ","")</f>
        <v/>
      </c>
      <c r="CC62" s="31" t="str">
        <f t="shared" ref="CC62:CC64" si="13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4">IF(B62&lt;AQ62,1,0)</f>
        <v>0</v>
      </c>
      <c r="CH62" s="32" t="str">
        <f t="shared" ref="CH62:CH65" si="15">IF(B62=0,"",IF(AQ62="",IF(B62="","",1),0))</f>
        <v/>
      </c>
      <c r="CI62" s="32">
        <f t="shared" ref="CI62:CI65" si="16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449"/>
      <c r="CA63" s="31" t="str">
        <f t="shared" si="11"/>
        <v/>
      </c>
      <c r="CB63" s="31" t="str">
        <f t="shared" si="12"/>
        <v/>
      </c>
      <c r="CC63" s="31" t="str">
        <f t="shared" si="13"/>
        <v/>
      </c>
      <c r="CD63" s="31"/>
      <c r="CE63" s="31"/>
      <c r="CF63" s="31"/>
      <c r="CG63" s="32">
        <f t="shared" si="14"/>
        <v>0</v>
      </c>
      <c r="CH63" s="32" t="str">
        <f t="shared" si="15"/>
        <v/>
      </c>
      <c r="CI63" s="32">
        <f t="shared" si="16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449"/>
      <c r="CA64" s="31" t="str">
        <f t="shared" si="11"/>
        <v/>
      </c>
      <c r="CB64" s="31" t="str">
        <f t="shared" si="12"/>
        <v/>
      </c>
      <c r="CC64" s="31" t="str">
        <f t="shared" si="13"/>
        <v/>
      </c>
      <c r="CD64" s="31"/>
      <c r="CE64" s="31"/>
      <c r="CF64" s="31"/>
      <c r="CG64" s="32">
        <f t="shared" si="14"/>
        <v>0</v>
      </c>
      <c r="CH64" s="32" t="str">
        <f t="shared" si="15"/>
        <v/>
      </c>
      <c r="CI64" s="32">
        <f t="shared" si="16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450"/>
      <c r="CA65" s="31" t="str">
        <f t="shared" si="11"/>
        <v/>
      </c>
      <c r="CB65" s="31" t="str">
        <f t="shared" si="12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4"/>
        <v>0</v>
      </c>
      <c r="CH65" s="32" t="str">
        <f t="shared" si="15"/>
        <v/>
      </c>
      <c r="CI65" s="32">
        <f t="shared" si="16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547" t="s">
        <v>5</v>
      </c>
      <c r="B66" s="200">
        <f>SUM(B61:B65)</f>
        <v>0</v>
      </c>
      <c r="C66" s="201">
        <f>SUM(C61:C65)</f>
        <v>0</v>
      </c>
      <c r="D66" s="648">
        <f>SUM(D61:D65)</f>
        <v>0</v>
      </c>
      <c r="E66" s="203">
        <f t="shared" ref="E66:AS66" si="17">SUM(E61:E65)</f>
        <v>0</v>
      </c>
      <c r="F66" s="79">
        <f>SUM(F61:F65)</f>
        <v>0</v>
      </c>
      <c r="G66" s="203">
        <f t="shared" si="17"/>
        <v>0</v>
      </c>
      <c r="H66" s="204">
        <f t="shared" si="17"/>
        <v>0</v>
      </c>
      <c r="I66" s="203">
        <f t="shared" si="17"/>
        <v>0</v>
      </c>
      <c r="J66" s="204">
        <f t="shared" si="17"/>
        <v>0</v>
      </c>
      <c r="K66" s="203">
        <f t="shared" si="17"/>
        <v>0</v>
      </c>
      <c r="L66" s="204">
        <f t="shared" si="17"/>
        <v>0</v>
      </c>
      <c r="M66" s="203">
        <f t="shared" si="17"/>
        <v>0</v>
      </c>
      <c r="N66" s="204">
        <f t="shared" si="17"/>
        <v>0</v>
      </c>
      <c r="O66" s="203">
        <f t="shared" si="17"/>
        <v>0</v>
      </c>
      <c r="P66" s="204">
        <f t="shared" si="17"/>
        <v>0</v>
      </c>
      <c r="Q66" s="203">
        <f t="shared" si="17"/>
        <v>0</v>
      </c>
      <c r="R66" s="204">
        <f t="shared" si="17"/>
        <v>0</v>
      </c>
      <c r="S66" s="203">
        <f t="shared" si="17"/>
        <v>0</v>
      </c>
      <c r="T66" s="204">
        <f t="shared" si="17"/>
        <v>0</v>
      </c>
      <c r="U66" s="203">
        <f t="shared" si="17"/>
        <v>0</v>
      </c>
      <c r="V66" s="204">
        <f t="shared" si="17"/>
        <v>0</v>
      </c>
      <c r="W66" s="203">
        <f t="shared" si="17"/>
        <v>0</v>
      </c>
      <c r="X66" s="204">
        <f t="shared" si="17"/>
        <v>0</v>
      </c>
      <c r="Y66" s="205">
        <f t="shared" si="17"/>
        <v>0</v>
      </c>
      <c r="Z66" s="204">
        <f t="shared" si="17"/>
        <v>0</v>
      </c>
      <c r="AA66" s="206">
        <f t="shared" si="17"/>
        <v>0</v>
      </c>
      <c r="AB66" s="207">
        <f t="shared" si="17"/>
        <v>0</v>
      </c>
      <c r="AC66" s="205">
        <f t="shared" si="17"/>
        <v>0</v>
      </c>
      <c r="AD66" s="204">
        <f t="shared" si="17"/>
        <v>0</v>
      </c>
      <c r="AE66" s="205">
        <f t="shared" si="17"/>
        <v>0</v>
      </c>
      <c r="AF66" s="204">
        <f t="shared" si="17"/>
        <v>0</v>
      </c>
      <c r="AG66" s="205">
        <f t="shared" si="17"/>
        <v>0</v>
      </c>
      <c r="AH66" s="204">
        <f t="shared" si="17"/>
        <v>0</v>
      </c>
      <c r="AI66" s="205">
        <f t="shared" si="17"/>
        <v>0</v>
      </c>
      <c r="AJ66" s="204">
        <f t="shared" si="17"/>
        <v>0</v>
      </c>
      <c r="AK66" s="205">
        <f t="shared" si="17"/>
        <v>0</v>
      </c>
      <c r="AL66" s="204">
        <f t="shared" si="17"/>
        <v>0</v>
      </c>
      <c r="AM66" s="205">
        <f t="shared" si="17"/>
        <v>0</v>
      </c>
      <c r="AN66" s="204">
        <f t="shared" si="17"/>
        <v>0</v>
      </c>
      <c r="AO66" s="206">
        <f t="shared" si="17"/>
        <v>0</v>
      </c>
      <c r="AP66" s="207">
        <f t="shared" si="17"/>
        <v>0</v>
      </c>
      <c r="AQ66" s="208">
        <f t="shared" si="17"/>
        <v>0</v>
      </c>
      <c r="AR66" s="209">
        <f t="shared" si="17"/>
        <v>0</v>
      </c>
      <c r="AS66" s="210">
        <f t="shared" si="17"/>
        <v>0</v>
      </c>
      <c r="AT66" s="211">
        <f>SUM(AT61:AT65)</f>
        <v>0</v>
      </c>
      <c r="AU66" s="211">
        <f>SUM(AU61:AU65)</f>
        <v>0</v>
      </c>
      <c r="AV66" s="575">
        <f>SUM(AV61:AV65)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623" t="s">
        <v>79</v>
      </c>
      <c r="B68" s="622" t="s">
        <v>80</v>
      </c>
      <c r="C68" s="624" t="s">
        <v>29</v>
      </c>
      <c r="D68" s="624" t="s">
        <v>89</v>
      </c>
      <c r="E68" s="624" t="s">
        <v>31</v>
      </c>
      <c r="F68" s="624" t="s">
        <v>9</v>
      </c>
      <c r="G68" s="624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80" t="s">
        <v>85</v>
      </c>
      <c r="B70" s="217">
        <f t="shared" ref="B70:B72" si="18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80" t="s">
        <v>86</v>
      </c>
      <c r="B71" s="217">
        <f t="shared" si="18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80" t="s">
        <v>87</v>
      </c>
      <c r="B72" s="218">
        <f t="shared" si="18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547" t="s">
        <v>5</v>
      </c>
      <c r="B73" s="219">
        <f>SUM(B69:B72)</f>
        <v>0</v>
      </c>
      <c r="C73" s="219">
        <f>SUM(C69:C72)</f>
        <v>0</v>
      </c>
      <c r="D73" s="219">
        <f t="shared" ref="D73:E73" si="19">SUM(D69:D72)</f>
        <v>0</v>
      </c>
      <c r="E73" s="219">
        <f t="shared" si="19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623" t="s">
        <v>79</v>
      </c>
      <c r="B75" s="622" t="s">
        <v>80</v>
      </c>
      <c r="C75" s="624" t="s">
        <v>29</v>
      </c>
      <c r="D75" s="624" t="s">
        <v>89</v>
      </c>
      <c r="E75" s="624" t="s">
        <v>31</v>
      </c>
      <c r="F75" s="624" t="s">
        <v>9</v>
      </c>
      <c r="G75" s="624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80" t="s">
        <v>85</v>
      </c>
      <c r="B77" s="217">
        <f t="shared" ref="B77:B79" si="20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80" t="s">
        <v>86</v>
      </c>
      <c r="B78" s="217">
        <f t="shared" si="20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80" t="s">
        <v>87</v>
      </c>
      <c r="B79" s="218">
        <f t="shared" si="20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547" t="s">
        <v>5</v>
      </c>
      <c r="B80" s="219">
        <f>SUM(B76:B79)</f>
        <v>0</v>
      </c>
      <c r="C80" s="219">
        <f>SUM(C76:C79)</f>
        <v>0</v>
      </c>
      <c r="D80" s="219">
        <f t="shared" ref="D80:F80" si="21">SUM(D76:D79)</f>
        <v>0</v>
      </c>
      <c r="E80" s="219">
        <f t="shared" si="21"/>
        <v>0</v>
      </c>
      <c r="F80" s="219">
        <f t="shared" si="21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628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649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8" customHeight="1" x14ac:dyDescent="0.2">
      <c r="A112" s="629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651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652" t="s">
        <v>8</v>
      </c>
      <c r="F114" s="649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8.75" customHeight="1" x14ac:dyDescent="0.2">
      <c r="A120" s="547" t="s">
        <v>5</v>
      </c>
      <c r="B120" s="241">
        <f>SUM(B115:B119)</f>
        <v>0</v>
      </c>
      <c r="C120" s="242">
        <f>SUM(C115:C119)</f>
        <v>0</v>
      </c>
      <c r="D120" s="653">
        <f>SUM(D115:D119)</f>
        <v>0</v>
      </c>
      <c r="E120" s="651">
        <f>SUM(E115:E119)</f>
        <v>0</v>
      </c>
      <c r="F120" s="651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652" t="s">
        <v>8</v>
      </c>
      <c r="F122" s="649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2"/>
      <c r="CV126" s="2"/>
      <c r="CW126" s="2"/>
      <c r="CX126" s="2"/>
      <c r="CY126" s="2"/>
      <c r="CZ126" s="2"/>
    </row>
    <row r="127" spans="1:104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2"/>
      <c r="CV127" s="2"/>
      <c r="CW127" s="2"/>
      <c r="CX127" s="2"/>
      <c r="CY127" s="2"/>
      <c r="CZ127" s="2"/>
    </row>
    <row r="128" spans="1:104" ht="19.5" customHeight="1" x14ac:dyDescent="0.2">
      <c r="A128" s="547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651">
        <f>SUM(E123:E127)</f>
        <v>0</v>
      </c>
      <c r="F128" s="651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2"/>
      <c r="CV128" s="2"/>
      <c r="CW128" s="2"/>
      <c r="CX128" s="2"/>
      <c r="CY128" s="2"/>
      <c r="CZ128" s="2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1096" t="s">
        <v>129</v>
      </c>
      <c r="B130" s="1097"/>
      <c r="C130" s="1098" t="s">
        <v>5</v>
      </c>
      <c r="D130" s="996" t="s">
        <v>7</v>
      </c>
      <c r="E130" s="1077"/>
      <c r="F130" s="1077"/>
      <c r="G130" s="1080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646" t="s">
        <v>30</v>
      </c>
      <c r="F131" s="630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1096" t="s">
        <v>133</v>
      </c>
      <c r="B135" s="1053"/>
      <c r="C135" s="1097"/>
      <c r="D135" s="1098" t="s">
        <v>5</v>
      </c>
      <c r="E135" s="996" t="s">
        <v>7</v>
      </c>
      <c r="F135" s="1077"/>
      <c r="G135" s="1077"/>
      <c r="H135" s="1080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630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78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679"/>
      <c r="F139" s="680"/>
      <c r="G139" s="681"/>
      <c r="H139" s="682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1100" t="s">
        <v>137</v>
      </c>
      <c r="B140" s="1101" t="s">
        <v>5</v>
      </c>
      <c r="C140" s="1109" t="s">
        <v>138</v>
      </c>
      <c r="D140" s="993"/>
      <c r="E140" s="994"/>
      <c r="F140" s="930" t="s">
        <v>139</v>
      </c>
      <c r="G140" s="931" t="s">
        <v>140</v>
      </c>
      <c r="H140" s="995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627" t="s">
        <v>143</v>
      </c>
      <c r="F141" s="930"/>
      <c r="G141" s="931"/>
      <c r="H141" s="627" t="s">
        <v>29</v>
      </c>
      <c r="I141" s="622" t="s">
        <v>30</v>
      </c>
      <c r="J141" s="622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2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3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4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2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3"/>
        <v/>
      </c>
      <c r="CB144" s="31"/>
      <c r="CC144" s="31"/>
      <c r="CD144" s="31"/>
      <c r="CE144" s="31"/>
      <c r="CF144" s="31"/>
      <c r="CG144" s="32">
        <f t="shared" si="24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104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1.75" customHeight="1" x14ac:dyDescent="0.2">
      <c r="A146" s="1100" t="s">
        <v>145</v>
      </c>
      <c r="B146" s="1101" t="s">
        <v>146</v>
      </c>
      <c r="C146" s="1109" t="s">
        <v>147</v>
      </c>
      <c r="D146" s="994"/>
      <c r="E146" s="993" t="s">
        <v>148</v>
      </c>
      <c r="F146" s="994"/>
      <c r="G146" s="993" t="s">
        <v>149</v>
      </c>
      <c r="H146" s="994"/>
      <c r="I146" s="1109" t="s">
        <v>150</v>
      </c>
      <c r="J146" s="994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" customHeight="1" x14ac:dyDescent="0.2">
      <c r="A147" s="912"/>
      <c r="B147" s="848"/>
      <c r="C147" s="15" t="s">
        <v>151</v>
      </c>
      <c r="D147" s="627" t="s">
        <v>152</v>
      </c>
      <c r="E147" s="15" t="s">
        <v>151</v>
      </c>
      <c r="F147" s="660" t="s">
        <v>152</v>
      </c>
      <c r="G147" s="15" t="s">
        <v>151</v>
      </c>
      <c r="H147" s="627" t="s">
        <v>152</v>
      </c>
      <c r="I147" s="15" t="s">
        <v>151</v>
      </c>
      <c r="J147" s="627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1101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1101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ht="15" customHeight="1" x14ac:dyDescent="0.2">
      <c r="A167" s="1103" t="s">
        <v>35</v>
      </c>
      <c r="B167" s="1104" t="s">
        <v>5</v>
      </c>
      <c r="C167" s="954"/>
      <c r="D167" s="1105"/>
      <c r="E167" s="1110" t="s">
        <v>81</v>
      </c>
      <c r="F167" s="997"/>
      <c r="G167" s="997"/>
      <c r="H167" s="997"/>
      <c r="I167" s="997"/>
      <c r="J167" s="997"/>
      <c r="K167" s="997"/>
      <c r="L167" s="997"/>
      <c r="M167" s="997"/>
      <c r="N167" s="997"/>
      <c r="O167" s="997"/>
      <c r="P167" s="997"/>
      <c r="Q167" s="997"/>
      <c r="R167" s="997"/>
      <c r="S167" s="997"/>
      <c r="T167" s="997"/>
      <c r="U167" s="997"/>
      <c r="V167" s="997"/>
      <c r="W167" s="997"/>
      <c r="X167" s="997"/>
      <c r="Y167" s="997"/>
      <c r="Z167" s="997"/>
      <c r="AA167" s="997"/>
      <c r="AB167" s="997"/>
      <c r="AC167" s="997"/>
      <c r="AD167" s="997"/>
      <c r="AE167" s="997"/>
      <c r="AF167" s="997"/>
      <c r="AG167" s="997"/>
      <c r="AH167" s="997"/>
      <c r="AI167" s="997"/>
      <c r="AJ167" s="997"/>
      <c r="AK167" s="997"/>
      <c r="AL167" s="997"/>
      <c r="AM167" s="997"/>
      <c r="AN167" s="997"/>
      <c r="AO167" s="997"/>
      <c r="AP167" s="1111"/>
      <c r="AQ167" s="999" t="s">
        <v>170</v>
      </c>
      <c r="AR167" s="999"/>
      <c r="AS167" s="1000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15" customHeight="1" x14ac:dyDescent="0.2">
      <c r="A168" s="933"/>
      <c r="B168" s="913"/>
      <c r="C168" s="934"/>
      <c r="D168" s="935"/>
      <c r="E168" s="1109" t="s">
        <v>10</v>
      </c>
      <c r="F168" s="994"/>
      <c r="G168" s="1109" t="s">
        <v>11</v>
      </c>
      <c r="H168" s="994"/>
      <c r="I168" s="1109" t="s">
        <v>12</v>
      </c>
      <c r="J168" s="994"/>
      <c r="K168" s="1109" t="s">
        <v>13</v>
      </c>
      <c r="L168" s="994"/>
      <c r="M168" s="1109" t="s">
        <v>14</v>
      </c>
      <c r="N168" s="994"/>
      <c r="O168" s="1109" t="s">
        <v>15</v>
      </c>
      <c r="P168" s="994"/>
      <c r="Q168" s="1109" t="s">
        <v>16</v>
      </c>
      <c r="R168" s="994"/>
      <c r="S168" s="1109" t="s">
        <v>17</v>
      </c>
      <c r="T168" s="994"/>
      <c r="U168" s="1109" t="s">
        <v>18</v>
      </c>
      <c r="V168" s="994"/>
      <c r="W168" s="1109" t="s">
        <v>19</v>
      </c>
      <c r="X168" s="994"/>
      <c r="Y168" s="1109" t="s">
        <v>20</v>
      </c>
      <c r="Z168" s="994"/>
      <c r="AA168" s="1109" t="s">
        <v>21</v>
      </c>
      <c r="AB168" s="994"/>
      <c r="AC168" s="1109" t="s">
        <v>22</v>
      </c>
      <c r="AD168" s="994"/>
      <c r="AE168" s="1109" t="s">
        <v>23</v>
      </c>
      <c r="AF168" s="994"/>
      <c r="AG168" s="1109" t="s">
        <v>24</v>
      </c>
      <c r="AH168" s="994"/>
      <c r="AI168" s="1109" t="s">
        <v>25</v>
      </c>
      <c r="AJ168" s="994"/>
      <c r="AK168" s="1109" t="s">
        <v>26</v>
      </c>
      <c r="AL168" s="994"/>
      <c r="AM168" s="1109" t="s">
        <v>27</v>
      </c>
      <c r="AN168" s="994"/>
      <c r="AO168" s="1110" t="s">
        <v>28</v>
      </c>
      <c r="AP168" s="1111"/>
      <c r="AQ168" s="1108" t="s">
        <v>171</v>
      </c>
      <c r="AR168" s="1110" t="s">
        <v>172</v>
      </c>
      <c r="AS168" s="997"/>
      <c r="AT168" s="683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35.25" customHeight="1" x14ac:dyDescent="0.2">
      <c r="A169" s="923"/>
      <c r="B169" s="225" t="s">
        <v>32</v>
      </c>
      <c r="C169" s="226" t="s">
        <v>33</v>
      </c>
      <c r="D169" s="621" t="s">
        <v>34</v>
      </c>
      <c r="E169" s="684" t="s">
        <v>33</v>
      </c>
      <c r="F169" s="685" t="s">
        <v>34</v>
      </c>
      <c r="G169" s="684" t="s">
        <v>33</v>
      </c>
      <c r="H169" s="685" t="s">
        <v>34</v>
      </c>
      <c r="I169" s="684" t="s">
        <v>33</v>
      </c>
      <c r="J169" s="685" t="s">
        <v>34</v>
      </c>
      <c r="K169" s="684" t="s">
        <v>33</v>
      </c>
      <c r="L169" s="685" t="s">
        <v>34</v>
      </c>
      <c r="M169" s="684" t="s">
        <v>33</v>
      </c>
      <c r="N169" s="685" t="s">
        <v>34</v>
      </c>
      <c r="O169" s="684" t="s">
        <v>33</v>
      </c>
      <c r="P169" s="685" t="s">
        <v>34</v>
      </c>
      <c r="Q169" s="684" t="s">
        <v>33</v>
      </c>
      <c r="R169" s="685" t="s">
        <v>34</v>
      </c>
      <c r="S169" s="684" t="s">
        <v>33</v>
      </c>
      <c r="T169" s="685" t="s">
        <v>34</v>
      </c>
      <c r="U169" s="684" t="s">
        <v>33</v>
      </c>
      <c r="V169" s="685" t="s">
        <v>34</v>
      </c>
      <c r="W169" s="684" t="s">
        <v>33</v>
      </c>
      <c r="X169" s="685" t="s">
        <v>34</v>
      </c>
      <c r="Y169" s="684" t="s">
        <v>33</v>
      </c>
      <c r="Z169" s="685" t="s">
        <v>34</v>
      </c>
      <c r="AA169" s="684" t="s">
        <v>33</v>
      </c>
      <c r="AB169" s="685" t="s">
        <v>34</v>
      </c>
      <c r="AC169" s="684" t="s">
        <v>33</v>
      </c>
      <c r="AD169" s="685" t="s">
        <v>34</v>
      </c>
      <c r="AE169" s="684" t="s">
        <v>33</v>
      </c>
      <c r="AF169" s="685" t="s">
        <v>34</v>
      </c>
      <c r="AG169" s="684" t="s">
        <v>33</v>
      </c>
      <c r="AH169" s="685" t="s">
        <v>34</v>
      </c>
      <c r="AI169" s="684" t="s">
        <v>33</v>
      </c>
      <c r="AJ169" s="685" t="s">
        <v>34</v>
      </c>
      <c r="AK169" s="684" t="s">
        <v>33</v>
      </c>
      <c r="AL169" s="685" t="s">
        <v>34</v>
      </c>
      <c r="AM169" s="684" t="s">
        <v>33</v>
      </c>
      <c r="AN169" s="685" t="s">
        <v>34</v>
      </c>
      <c r="AO169" s="684" t="s">
        <v>33</v>
      </c>
      <c r="AP169" s="686" t="s">
        <v>34</v>
      </c>
      <c r="AQ169" s="939"/>
      <c r="AR169" s="622" t="s">
        <v>173</v>
      </c>
      <c r="AS169" s="687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x14ac:dyDescent="0.2">
      <c r="A170" s="523" t="s">
        <v>52</v>
      </c>
      <c r="B170" s="200">
        <f t="shared" ref="B170:B176" si="25">SUM(C170+D170)</f>
        <v>366</v>
      </c>
      <c r="C170" s="201">
        <f t="shared" ref="C170:C180" si="26">SUM(E170+G170+I170+K170+M170+O170+Q170+S170+U170+W170+Y170+AA170+AC170+AE170+AG170+AI170+AK170+AM170+AO170)</f>
        <v>173</v>
      </c>
      <c r="D170" s="688">
        <f t="shared" ref="D170:D187" si="27">SUM(F170+H170+J170+L170+N170+P170+R170+T170+V170+X170+Z170+AB170+AD170+AF170+AH170+AJ170+AL170+AN170+AP170)</f>
        <v>193</v>
      </c>
      <c r="E170" s="23">
        <v>7</v>
      </c>
      <c r="F170" s="689">
        <v>13</v>
      </c>
      <c r="G170" s="23">
        <v>4</v>
      </c>
      <c r="H170" s="25">
        <v>0</v>
      </c>
      <c r="I170" s="23">
        <v>1</v>
      </c>
      <c r="J170" s="25">
        <v>2</v>
      </c>
      <c r="K170" s="23">
        <v>1</v>
      </c>
      <c r="L170" s="25">
        <v>5</v>
      </c>
      <c r="M170" s="23">
        <v>1</v>
      </c>
      <c r="N170" s="25">
        <v>6</v>
      </c>
      <c r="O170" s="23">
        <v>6</v>
      </c>
      <c r="P170" s="25">
        <v>9</v>
      </c>
      <c r="Q170" s="23">
        <v>1</v>
      </c>
      <c r="R170" s="25">
        <v>1</v>
      </c>
      <c r="S170" s="23">
        <v>0</v>
      </c>
      <c r="T170" s="25">
        <v>4</v>
      </c>
      <c r="U170" s="23">
        <v>11</v>
      </c>
      <c r="V170" s="25">
        <v>6</v>
      </c>
      <c r="W170" s="23">
        <v>0</v>
      </c>
      <c r="X170" s="25">
        <v>5</v>
      </c>
      <c r="Y170" s="23">
        <v>8</v>
      </c>
      <c r="Z170" s="25">
        <v>4</v>
      </c>
      <c r="AA170" s="23">
        <v>7</v>
      </c>
      <c r="AB170" s="25">
        <v>12</v>
      </c>
      <c r="AC170" s="23">
        <v>12</v>
      </c>
      <c r="AD170" s="25">
        <v>7</v>
      </c>
      <c r="AE170" s="23">
        <v>17</v>
      </c>
      <c r="AF170" s="25">
        <v>25</v>
      </c>
      <c r="AG170" s="23">
        <v>18</v>
      </c>
      <c r="AH170" s="25">
        <v>13</v>
      </c>
      <c r="AI170" s="23">
        <v>17</v>
      </c>
      <c r="AJ170" s="25">
        <v>25</v>
      </c>
      <c r="AK170" s="23">
        <v>13</v>
      </c>
      <c r="AL170" s="25">
        <v>13</v>
      </c>
      <c r="AM170" s="23">
        <v>21</v>
      </c>
      <c r="AN170" s="25">
        <v>18</v>
      </c>
      <c r="AO170" s="526">
        <v>28</v>
      </c>
      <c r="AP170" s="27">
        <v>25</v>
      </c>
      <c r="AQ170" s="690">
        <v>219</v>
      </c>
      <c r="AR170" s="310">
        <v>56</v>
      </c>
      <c r="AS170" s="689">
        <v>91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x14ac:dyDescent="0.2">
      <c r="A171" s="312" t="s">
        <v>36</v>
      </c>
      <c r="B171" s="313">
        <f t="shared" si="25"/>
        <v>0</v>
      </c>
      <c r="C171" s="314">
        <f t="shared" si="26"/>
        <v>0</v>
      </c>
      <c r="D171" s="315">
        <f>SUM(F171+H171+J171+L171+N171+P171+R171+T171+V171+X171+Z171+AB171+AD171+AF171+AH171+AJ171+AL171+AN171+AP171)</f>
        <v>0</v>
      </c>
      <c r="E171" s="84">
        <v>0</v>
      </c>
      <c r="F171" s="316">
        <v>0</v>
      </c>
      <c r="G171" s="84">
        <v>0</v>
      </c>
      <c r="H171" s="85">
        <v>0</v>
      </c>
      <c r="I171" s="84">
        <v>0</v>
      </c>
      <c r="J171" s="85">
        <v>0</v>
      </c>
      <c r="K171" s="84">
        <v>0</v>
      </c>
      <c r="L171" s="85">
        <v>0</v>
      </c>
      <c r="M171" s="84">
        <v>0</v>
      </c>
      <c r="N171" s="85">
        <v>0</v>
      </c>
      <c r="O171" s="84">
        <v>0</v>
      </c>
      <c r="P171" s="85">
        <v>0</v>
      </c>
      <c r="Q171" s="84">
        <v>0</v>
      </c>
      <c r="R171" s="85">
        <v>0</v>
      </c>
      <c r="S171" s="84">
        <v>0</v>
      </c>
      <c r="T171" s="85">
        <v>0</v>
      </c>
      <c r="U171" s="84">
        <v>0</v>
      </c>
      <c r="V171" s="85">
        <v>0</v>
      </c>
      <c r="W171" s="84">
        <v>0</v>
      </c>
      <c r="X171" s="85">
        <v>0</v>
      </c>
      <c r="Y171" s="84">
        <v>0</v>
      </c>
      <c r="Z171" s="85">
        <v>0</v>
      </c>
      <c r="AA171" s="84">
        <v>0</v>
      </c>
      <c r="AB171" s="85">
        <v>0</v>
      </c>
      <c r="AC171" s="84">
        <v>0</v>
      </c>
      <c r="AD171" s="85">
        <v>0</v>
      </c>
      <c r="AE171" s="84">
        <v>0</v>
      </c>
      <c r="AF171" s="85">
        <v>0</v>
      </c>
      <c r="AG171" s="84">
        <v>0</v>
      </c>
      <c r="AH171" s="85">
        <v>0</v>
      </c>
      <c r="AI171" s="84">
        <v>0</v>
      </c>
      <c r="AJ171" s="85">
        <v>0</v>
      </c>
      <c r="AK171" s="84">
        <v>0</v>
      </c>
      <c r="AL171" s="85">
        <v>0</v>
      </c>
      <c r="AM171" s="84">
        <v>0</v>
      </c>
      <c r="AN171" s="85">
        <v>0</v>
      </c>
      <c r="AO171" s="86">
        <v>0</v>
      </c>
      <c r="AP171" s="87">
        <v>0</v>
      </c>
      <c r="AQ171" s="317">
        <v>0</v>
      </c>
      <c r="AR171" s="318">
        <v>0</v>
      </c>
      <c r="AS171" s="316">
        <v>0</v>
      </c>
      <c r="AT171" s="311" t="str">
        <f t="shared" ref="AT171:AT194" si="28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29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0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27" customHeight="1" x14ac:dyDescent="0.2">
      <c r="A172" s="319" t="s">
        <v>175</v>
      </c>
      <c r="B172" s="320">
        <f t="shared" si="25"/>
        <v>0</v>
      </c>
      <c r="C172" s="321">
        <f t="shared" si="26"/>
        <v>0</v>
      </c>
      <c r="D172" s="322">
        <f t="shared" si="27"/>
        <v>0</v>
      </c>
      <c r="E172" s="37">
        <v>0</v>
      </c>
      <c r="F172" s="38">
        <v>0</v>
      </c>
      <c r="G172" s="37">
        <v>0</v>
      </c>
      <c r="H172" s="39">
        <v>0</v>
      </c>
      <c r="I172" s="37">
        <v>0</v>
      </c>
      <c r="J172" s="39">
        <v>0</v>
      </c>
      <c r="K172" s="37">
        <v>0</v>
      </c>
      <c r="L172" s="39">
        <v>0</v>
      </c>
      <c r="M172" s="37">
        <v>0</v>
      </c>
      <c r="N172" s="39">
        <v>0</v>
      </c>
      <c r="O172" s="37">
        <v>0</v>
      </c>
      <c r="P172" s="39">
        <v>0</v>
      </c>
      <c r="Q172" s="37">
        <v>0</v>
      </c>
      <c r="R172" s="39">
        <v>0</v>
      </c>
      <c r="S172" s="37">
        <v>0</v>
      </c>
      <c r="T172" s="39">
        <v>0</v>
      </c>
      <c r="U172" s="37">
        <v>0</v>
      </c>
      <c r="V172" s="39">
        <v>0</v>
      </c>
      <c r="W172" s="37">
        <v>0</v>
      </c>
      <c r="X172" s="39">
        <v>0</v>
      </c>
      <c r="Y172" s="37">
        <v>0</v>
      </c>
      <c r="Z172" s="39">
        <v>0</v>
      </c>
      <c r="AA172" s="37">
        <v>0</v>
      </c>
      <c r="AB172" s="39">
        <v>0</v>
      </c>
      <c r="AC172" s="37">
        <v>0</v>
      </c>
      <c r="AD172" s="39">
        <v>0</v>
      </c>
      <c r="AE172" s="37">
        <v>0</v>
      </c>
      <c r="AF172" s="39">
        <v>0</v>
      </c>
      <c r="AG172" s="37">
        <v>0</v>
      </c>
      <c r="AH172" s="39">
        <v>0</v>
      </c>
      <c r="AI172" s="37">
        <v>0</v>
      </c>
      <c r="AJ172" s="39">
        <v>0</v>
      </c>
      <c r="AK172" s="37">
        <v>0</v>
      </c>
      <c r="AL172" s="39">
        <v>0</v>
      </c>
      <c r="AM172" s="37">
        <v>0</v>
      </c>
      <c r="AN172" s="39">
        <v>0</v>
      </c>
      <c r="AO172" s="40">
        <v>0</v>
      </c>
      <c r="AP172" s="41">
        <v>0</v>
      </c>
      <c r="AQ172" s="174">
        <v>0</v>
      </c>
      <c r="AR172" s="216">
        <v>0</v>
      </c>
      <c r="AS172" s="38">
        <v>0</v>
      </c>
      <c r="AT172" s="311" t="str">
        <f t="shared" si="28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29"/>
        <v/>
      </c>
      <c r="CB172" s="31"/>
      <c r="CC172" s="31"/>
      <c r="CD172" s="31"/>
      <c r="CE172" s="31"/>
      <c r="CF172" s="31"/>
      <c r="CG172" s="32">
        <f t="shared" si="3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3.5" customHeight="1" x14ac:dyDescent="0.2">
      <c r="A173" s="323" t="s">
        <v>176</v>
      </c>
      <c r="B173" s="324">
        <f t="shared" si="25"/>
        <v>0</v>
      </c>
      <c r="C173" s="325">
        <f t="shared" si="26"/>
        <v>0</v>
      </c>
      <c r="D173" s="326">
        <f t="shared" si="27"/>
        <v>0</v>
      </c>
      <c r="E173" s="51">
        <v>0</v>
      </c>
      <c r="F173" s="57">
        <v>0</v>
      </c>
      <c r="G173" s="51">
        <v>0</v>
      </c>
      <c r="H173" s="57">
        <v>0</v>
      </c>
      <c r="I173" s="51">
        <v>0</v>
      </c>
      <c r="J173" s="57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7">
        <v>0</v>
      </c>
      <c r="AC173" s="51">
        <v>0</v>
      </c>
      <c r="AD173" s="57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51">
        <v>0</v>
      </c>
      <c r="AL173" s="52">
        <v>0</v>
      </c>
      <c r="AM173" s="51">
        <v>0</v>
      </c>
      <c r="AN173" s="52">
        <v>0</v>
      </c>
      <c r="AO173" s="53">
        <v>0</v>
      </c>
      <c r="AP173" s="54">
        <v>0</v>
      </c>
      <c r="AQ173" s="185">
        <v>0</v>
      </c>
      <c r="AR173" s="100">
        <v>0</v>
      </c>
      <c r="AS173" s="57">
        <v>0</v>
      </c>
      <c r="AT173" s="311" t="str">
        <f t="shared" si="28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29"/>
        <v/>
      </c>
      <c r="CB173" s="31"/>
      <c r="CC173" s="31"/>
      <c r="CD173" s="31"/>
      <c r="CE173" s="31"/>
      <c r="CF173" s="31"/>
      <c r="CG173" s="32">
        <f t="shared" si="3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323" t="s">
        <v>177</v>
      </c>
      <c r="B174" s="324">
        <f t="shared" si="25"/>
        <v>41</v>
      </c>
      <c r="C174" s="325">
        <f t="shared" si="26"/>
        <v>14</v>
      </c>
      <c r="D174" s="326">
        <f t="shared" si="27"/>
        <v>27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7">
        <v>0</v>
      </c>
      <c r="AC174" s="51">
        <v>0</v>
      </c>
      <c r="AD174" s="57">
        <v>0</v>
      </c>
      <c r="AE174" s="51">
        <v>2</v>
      </c>
      <c r="AF174" s="52">
        <v>1</v>
      </c>
      <c r="AG174" s="51">
        <v>0</v>
      </c>
      <c r="AH174" s="52">
        <v>2</v>
      </c>
      <c r="AI174" s="51">
        <v>3</v>
      </c>
      <c r="AJ174" s="52">
        <v>5</v>
      </c>
      <c r="AK174" s="51">
        <v>1</v>
      </c>
      <c r="AL174" s="52">
        <v>3</v>
      </c>
      <c r="AM174" s="51">
        <v>6</v>
      </c>
      <c r="AN174" s="52">
        <v>6</v>
      </c>
      <c r="AO174" s="53">
        <v>2</v>
      </c>
      <c r="AP174" s="54">
        <v>10</v>
      </c>
      <c r="AQ174" s="185">
        <v>11</v>
      </c>
      <c r="AR174" s="100">
        <v>1</v>
      </c>
      <c r="AS174" s="57">
        <v>29</v>
      </c>
      <c r="AT174" s="311" t="str">
        <f t="shared" si="28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29"/>
        <v/>
      </c>
      <c r="CB174" s="31"/>
      <c r="CC174" s="31"/>
      <c r="CD174" s="31"/>
      <c r="CE174" s="31"/>
      <c r="CF174" s="31"/>
      <c r="CG174" s="32">
        <f t="shared" si="3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323" t="s">
        <v>178</v>
      </c>
      <c r="B175" s="324">
        <f t="shared" si="25"/>
        <v>0</v>
      </c>
      <c r="C175" s="325">
        <f t="shared" si="26"/>
        <v>0</v>
      </c>
      <c r="D175" s="326">
        <f t="shared" si="27"/>
        <v>0</v>
      </c>
      <c r="E175" s="51">
        <v>0</v>
      </c>
      <c r="F175" s="57">
        <v>0</v>
      </c>
      <c r="G175" s="51">
        <v>0</v>
      </c>
      <c r="H175" s="57">
        <v>0</v>
      </c>
      <c r="I175" s="51">
        <v>0</v>
      </c>
      <c r="J175" s="57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  <c r="Y175" s="51">
        <v>0</v>
      </c>
      <c r="Z175" s="52">
        <v>0</v>
      </c>
      <c r="AA175" s="51">
        <v>0</v>
      </c>
      <c r="AB175" s="57">
        <v>0</v>
      </c>
      <c r="AC175" s="51">
        <v>0</v>
      </c>
      <c r="AD175" s="57">
        <v>0</v>
      </c>
      <c r="AE175" s="51">
        <v>0</v>
      </c>
      <c r="AF175" s="52">
        <v>0</v>
      </c>
      <c r="AG175" s="51">
        <v>0</v>
      </c>
      <c r="AH175" s="52">
        <v>0</v>
      </c>
      <c r="AI175" s="51">
        <v>0</v>
      </c>
      <c r="AJ175" s="52">
        <v>0</v>
      </c>
      <c r="AK175" s="51">
        <v>0</v>
      </c>
      <c r="AL175" s="52">
        <v>0</v>
      </c>
      <c r="AM175" s="51">
        <v>0</v>
      </c>
      <c r="AN175" s="52">
        <v>0</v>
      </c>
      <c r="AO175" s="53">
        <v>0</v>
      </c>
      <c r="AP175" s="54">
        <v>0</v>
      </c>
      <c r="AQ175" s="185">
        <v>0</v>
      </c>
      <c r="AR175" s="100">
        <v>0</v>
      </c>
      <c r="AS175" s="57">
        <v>0</v>
      </c>
      <c r="AT175" s="311" t="str">
        <f t="shared" si="28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29"/>
        <v/>
      </c>
      <c r="CB175" s="31"/>
      <c r="CC175" s="31"/>
      <c r="CD175" s="31"/>
      <c r="CE175" s="31"/>
      <c r="CF175" s="31"/>
      <c r="CG175" s="32">
        <f t="shared" si="3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323" t="s">
        <v>179</v>
      </c>
      <c r="B176" s="324">
        <f t="shared" si="25"/>
        <v>0</v>
      </c>
      <c r="C176" s="325">
        <f t="shared" si="26"/>
        <v>0</v>
      </c>
      <c r="D176" s="326">
        <f>SUM(F176+H176+J176+L176+N176+P176+R176+T176+V176+X176+Z176+AB176+AD176+AF176+AH176+AJ176+AL176+AN176+AP176)</f>
        <v>0</v>
      </c>
      <c r="E176" s="51">
        <v>0</v>
      </c>
      <c r="F176" s="57">
        <v>0</v>
      </c>
      <c r="G176" s="51">
        <v>0</v>
      </c>
      <c r="H176" s="57">
        <v>0</v>
      </c>
      <c r="I176" s="51">
        <v>0</v>
      </c>
      <c r="J176" s="57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  <c r="Y176" s="51">
        <v>0</v>
      </c>
      <c r="Z176" s="52">
        <v>0</v>
      </c>
      <c r="AA176" s="51">
        <v>0</v>
      </c>
      <c r="AB176" s="57">
        <v>0</v>
      </c>
      <c r="AC176" s="51">
        <v>0</v>
      </c>
      <c r="AD176" s="57">
        <v>0</v>
      </c>
      <c r="AE176" s="51">
        <v>0</v>
      </c>
      <c r="AF176" s="52">
        <v>0</v>
      </c>
      <c r="AG176" s="51">
        <v>0</v>
      </c>
      <c r="AH176" s="52">
        <v>0</v>
      </c>
      <c r="AI176" s="51">
        <v>0</v>
      </c>
      <c r="AJ176" s="52">
        <v>0</v>
      </c>
      <c r="AK176" s="51">
        <v>0</v>
      </c>
      <c r="AL176" s="52">
        <v>0</v>
      </c>
      <c r="AM176" s="51">
        <v>0</v>
      </c>
      <c r="AN176" s="52">
        <v>0</v>
      </c>
      <c r="AO176" s="53">
        <v>0</v>
      </c>
      <c r="AP176" s="54">
        <v>0</v>
      </c>
      <c r="AQ176" s="185">
        <v>0</v>
      </c>
      <c r="AR176" s="100">
        <v>0</v>
      </c>
      <c r="AS176" s="57">
        <v>0</v>
      </c>
      <c r="AT176" s="311" t="str">
        <f t="shared" si="28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29"/>
        <v/>
      </c>
      <c r="CB176" s="31"/>
      <c r="CC176" s="31"/>
      <c r="CD176" s="31"/>
      <c r="CE176" s="31"/>
      <c r="CF176" s="31"/>
      <c r="CG176" s="32">
        <f t="shared" si="3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323" t="s">
        <v>180</v>
      </c>
      <c r="B177" s="324">
        <f t="shared" ref="B177:B187" si="31">SUM(C177+D177)</f>
        <v>0</v>
      </c>
      <c r="C177" s="325">
        <f t="shared" si="26"/>
        <v>0</v>
      </c>
      <c r="D177" s="326">
        <f>SUM(F177+H177+J177+L177+N177+P177+R177+T177+V177+X177+Z177+AB177+AD177+AF177+AH177+AJ177+AL177+AN177+AP177)</f>
        <v>0</v>
      </c>
      <c r="E177" s="51">
        <v>0</v>
      </c>
      <c r="F177" s="57">
        <v>0</v>
      </c>
      <c r="G177" s="51">
        <v>0</v>
      </c>
      <c r="H177" s="57">
        <v>0</v>
      </c>
      <c r="I177" s="51">
        <v>0</v>
      </c>
      <c r="J177" s="57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  <c r="Y177" s="51">
        <v>0</v>
      </c>
      <c r="Z177" s="52">
        <v>0</v>
      </c>
      <c r="AA177" s="51">
        <v>0</v>
      </c>
      <c r="AB177" s="57">
        <v>0</v>
      </c>
      <c r="AC177" s="51">
        <v>0</v>
      </c>
      <c r="AD177" s="57">
        <v>0</v>
      </c>
      <c r="AE177" s="51">
        <v>0</v>
      </c>
      <c r="AF177" s="52">
        <v>0</v>
      </c>
      <c r="AG177" s="51">
        <v>0</v>
      </c>
      <c r="AH177" s="52">
        <v>0</v>
      </c>
      <c r="AI177" s="51">
        <v>0</v>
      </c>
      <c r="AJ177" s="52">
        <v>0</v>
      </c>
      <c r="AK177" s="51">
        <v>0</v>
      </c>
      <c r="AL177" s="52">
        <v>0</v>
      </c>
      <c r="AM177" s="51">
        <v>0</v>
      </c>
      <c r="AN177" s="52">
        <v>0</v>
      </c>
      <c r="AO177" s="53">
        <v>0</v>
      </c>
      <c r="AP177" s="54">
        <v>0</v>
      </c>
      <c r="AQ177" s="185">
        <v>0</v>
      </c>
      <c r="AR177" s="100">
        <v>0</v>
      </c>
      <c r="AS177" s="57">
        <v>0</v>
      </c>
      <c r="AT177" s="311" t="str">
        <f t="shared" si="28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29"/>
        <v/>
      </c>
      <c r="CB177" s="31"/>
      <c r="CC177" s="31"/>
      <c r="CD177" s="31"/>
      <c r="CE177" s="31"/>
      <c r="CF177" s="31"/>
      <c r="CG177" s="32">
        <f t="shared" si="3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5.6" customHeight="1" x14ac:dyDescent="0.2">
      <c r="A178" s="323" t="s">
        <v>59</v>
      </c>
      <c r="B178" s="324">
        <f t="shared" si="31"/>
        <v>0</v>
      </c>
      <c r="C178" s="325">
        <f t="shared" si="26"/>
        <v>0</v>
      </c>
      <c r="D178" s="326">
        <f t="shared" si="27"/>
        <v>0</v>
      </c>
      <c r="E178" s="51">
        <v>0</v>
      </c>
      <c r="F178" s="57">
        <v>0</v>
      </c>
      <c r="G178" s="51">
        <v>0</v>
      </c>
      <c r="H178" s="57">
        <v>0</v>
      </c>
      <c r="I178" s="51">
        <v>0</v>
      </c>
      <c r="J178" s="57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7">
        <v>0</v>
      </c>
      <c r="AC178" s="51">
        <v>0</v>
      </c>
      <c r="AD178" s="57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51">
        <v>0</v>
      </c>
      <c r="AL178" s="52">
        <v>0</v>
      </c>
      <c r="AM178" s="51">
        <v>0</v>
      </c>
      <c r="AN178" s="52">
        <v>0</v>
      </c>
      <c r="AO178" s="53">
        <v>0</v>
      </c>
      <c r="AP178" s="54">
        <v>0</v>
      </c>
      <c r="AQ178" s="185">
        <v>0</v>
      </c>
      <c r="AR178" s="100">
        <v>0</v>
      </c>
      <c r="AS178" s="57">
        <v>0</v>
      </c>
      <c r="AT178" s="311" t="str">
        <f t="shared" si="28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29"/>
        <v/>
      </c>
      <c r="CB178" s="31"/>
      <c r="CC178" s="31"/>
      <c r="CD178" s="31"/>
      <c r="CE178" s="31"/>
      <c r="CF178" s="31"/>
      <c r="CG178" s="32">
        <f t="shared" si="3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.6" customHeight="1" x14ac:dyDescent="0.2">
      <c r="A179" s="323" t="s">
        <v>181</v>
      </c>
      <c r="B179" s="324">
        <f t="shared" si="31"/>
        <v>0</v>
      </c>
      <c r="C179" s="325">
        <f t="shared" si="26"/>
        <v>0</v>
      </c>
      <c r="D179" s="326">
        <f t="shared" si="27"/>
        <v>0</v>
      </c>
      <c r="E179" s="51">
        <v>0</v>
      </c>
      <c r="F179" s="57">
        <v>0</v>
      </c>
      <c r="G179" s="51">
        <v>0</v>
      </c>
      <c r="H179" s="57">
        <v>0</v>
      </c>
      <c r="I179" s="51">
        <v>0</v>
      </c>
      <c r="J179" s="57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7">
        <v>0</v>
      </c>
      <c r="AC179" s="51">
        <v>0</v>
      </c>
      <c r="AD179" s="57">
        <v>0</v>
      </c>
      <c r="AE179" s="51">
        <v>0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51">
        <v>0</v>
      </c>
      <c r="AL179" s="52">
        <v>0</v>
      </c>
      <c r="AM179" s="51">
        <v>0</v>
      </c>
      <c r="AN179" s="52">
        <v>0</v>
      </c>
      <c r="AO179" s="53">
        <v>0</v>
      </c>
      <c r="AP179" s="54">
        <v>0</v>
      </c>
      <c r="AQ179" s="185">
        <v>0</v>
      </c>
      <c r="AR179" s="100">
        <v>0</v>
      </c>
      <c r="AS179" s="57">
        <v>0</v>
      </c>
      <c r="AT179" s="311" t="str">
        <f t="shared" si="28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29"/>
        <v/>
      </c>
      <c r="CB179" s="31"/>
      <c r="CC179" s="31"/>
      <c r="CD179" s="31"/>
      <c r="CE179" s="31"/>
      <c r="CF179" s="31"/>
      <c r="CG179" s="32">
        <f t="shared" si="3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.6" customHeight="1" x14ac:dyDescent="0.2">
      <c r="A180" s="323" t="s">
        <v>182</v>
      </c>
      <c r="B180" s="324">
        <f t="shared" si="31"/>
        <v>0</v>
      </c>
      <c r="C180" s="325">
        <f t="shared" si="26"/>
        <v>0</v>
      </c>
      <c r="D180" s="326">
        <f t="shared" si="27"/>
        <v>0</v>
      </c>
      <c r="E180" s="51">
        <v>0</v>
      </c>
      <c r="F180" s="57">
        <v>0</v>
      </c>
      <c r="G180" s="51">
        <v>0</v>
      </c>
      <c r="H180" s="57">
        <v>0</v>
      </c>
      <c r="I180" s="51">
        <v>0</v>
      </c>
      <c r="J180" s="57">
        <v>0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7">
        <v>0</v>
      </c>
      <c r="AC180" s="51">
        <v>0</v>
      </c>
      <c r="AD180" s="57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51">
        <v>0</v>
      </c>
      <c r="AL180" s="52">
        <v>0</v>
      </c>
      <c r="AM180" s="51">
        <v>0</v>
      </c>
      <c r="AN180" s="52">
        <v>0</v>
      </c>
      <c r="AO180" s="53">
        <v>0</v>
      </c>
      <c r="AP180" s="54">
        <v>0</v>
      </c>
      <c r="AQ180" s="185">
        <v>0</v>
      </c>
      <c r="AR180" s="100">
        <v>0</v>
      </c>
      <c r="AS180" s="57">
        <v>0</v>
      </c>
      <c r="AT180" s="311" t="str">
        <f t="shared" si="28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29"/>
        <v/>
      </c>
      <c r="CB180" s="31"/>
      <c r="CC180" s="31"/>
      <c r="CD180" s="31"/>
      <c r="CE180" s="31"/>
      <c r="CF180" s="31"/>
      <c r="CG180" s="32">
        <f t="shared" si="3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8" customHeight="1" x14ac:dyDescent="0.2">
      <c r="A181" s="323" t="s">
        <v>183</v>
      </c>
      <c r="B181" s="324">
        <f t="shared" si="31"/>
        <v>137</v>
      </c>
      <c r="C181" s="325">
        <f t="shared" ref="C181:D200" si="32">SUM(E181+G181+I181+K181+M181+O181+Q181+S181+U181+W181+Y181+AA181+AC181+AE181+AG181+AI181+AK181+AM181+AO181)</f>
        <v>46</v>
      </c>
      <c r="D181" s="326">
        <f t="shared" si="27"/>
        <v>91</v>
      </c>
      <c r="E181" s="51">
        <v>0</v>
      </c>
      <c r="F181" s="57">
        <v>0</v>
      </c>
      <c r="G181" s="51">
        <v>0</v>
      </c>
      <c r="H181" s="57">
        <v>0</v>
      </c>
      <c r="I181" s="51">
        <v>0</v>
      </c>
      <c r="J181" s="57">
        <v>1</v>
      </c>
      <c r="K181" s="51">
        <v>1</v>
      </c>
      <c r="L181" s="52">
        <v>5</v>
      </c>
      <c r="M181" s="51">
        <v>1</v>
      </c>
      <c r="N181" s="52">
        <v>6</v>
      </c>
      <c r="O181" s="51">
        <v>5</v>
      </c>
      <c r="P181" s="52">
        <v>7</v>
      </c>
      <c r="Q181" s="51">
        <v>1</v>
      </c>
      <c r="R181" s="52">
        <v>1</v>
      </c>
      <c r="S181" s="51">
        <v>0</v>
      </c>
      <c r="T181" s="52">
        <v>2</v>
      </c>
      <c r="U181" s="51">
        <v>6</v>
      </c>
      <c r="V181" s="52">
        <v>3</v>
      </c>
      <c r="W181" s="51">
        <v>0</v>
      </c>
      <c r="X181" s="52">
        <v>5</v>
      </c>
      <c r="Y181" s="51">
        <v>6</v>
      </c>
      <c r="Z181" s="52">
        <v>3</v>
      </c>
      <c r="AA181" s="51">
        <v>6</v>
      </c>
      <c r="AB181" s="57">
        <v>8</v>
      </c>
      <c r="AC181" s="51">
        <v>5</v>
      </c>
      <c r="AD181" s="57">
        <v>6</v>
      </c>
      <c r="AE181" s="51">
        <v>6</v>
      </c>
      <c r="AF181" s="52">
        <v>18</v>
      </c>
      <c r="AG181" s="51">
        <v>4</v>
      </c>
      <c r="AH181" s="52">
        <v>6</v>
      </c>
      <c r="AI181" s="51">
        <v>0</v>
      </c>
      <c r="AJ181" s="52">
        <v>10</v>
      </c>
      <c r="AK181" s="51">
        <v>4</v>
      </c>
      <c r="AL181" s="52">
        <v>6</v>
      </c>
      <c r="AM181" s="51">
        <v>0</v>
      </c>
      <c r="AN181" s="52">
        <v>2</v>
      </c>
      <c r="AO181" s="53">
        <v>1</v>
      </c>
      <c r="AP181" s="54">
        <v>2</v>
      </c>
      <c r="AQ181" s="185">
        <v>136</v>
      </c>
      <c r="AR181" s="100">
        <v>0</v>
      </c>
      <c r="AS181" s="57">
        <v>1</v>
      </c>
      <c r="AT181" s="311" t="str">
        <f t="shared" si="28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29"/>
        <v/>
      </c>
      <c r="CB181" s="31"/>
      <c r="CC181" s="31"/>
      <c r="CD181" s="31"/>
      <c r="CE181" s="31"/>
      <c r="CF181" s="31"/>
      <c r="CG181" s="32">
        <f t="shared" si="3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323" t="s">
        <v>184</v>
      </c>
      <c r="B182" s="324">
        <f t="shared" si="31"/>
        <v>1</v>
      </c>
      <c r="C182" s="325">
        <f t="shared" si="32"/>
        <v>0</v>
      </c>
      <c r="D182" s="326">
        <f t="shared" si="27"/>
        <v>1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0</v>
      </c>
      <c r="AB182" s="57">
        <v>0</v>
      </c>
      <c r="AC182" s="51">
        <v>0</v>
      </c>
      <c r="AD182" s="57">
        <v>0</v>
      </c>
      <c r="AE182" s="51">
        <v>0</v>
      </c>
      <c r="AF182" s="52">
        <v>0</v>
      </c>
      <c r="AG182" s="51">
        <v>0</v>
      </c>
      <c r="AH182" s="52">
        <v>1</v>
      </c>
      <c r="AI182" s="51">
        <v>0</v>
      </c>
      <c r="AJ182" s="52">
        <v>0</v>
      </c>
      <c r="AK182" s="51">
        <v>0</v>
      </c>
      <c r="AL182" s="52">
        <v>0</v>
      </c>
      <c r="AM182" s="51">
        <v>0</v>
      </c>
      <c r="AN182" s="52">
        <v>0</v>
      </c>
      <c r="AO182" s="53">
        <v>0</v>
      </c>
      <c r="AP182" s="54">
        <v>0</v>
      </c>
      <c r="AQ182" s="185">
        <v>1</v>
      </c>
      <c r="AR182" s="100">
        <v>0</v>
      </c>
      <c r="AS182" s="57">
        <v>0</v>
      </c>
      <c r="AT182" s="311" t="str">
        <f t="shared" si="28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29"/>
        <v/>
      </c>
      <c r="CB182" s="31"/>
      <c r="CC182" s="31"/>
      <c r="CD182" s="31"/>
      <c r="CE182" s="31"/>
      <c r="CF182" s="31"/>
      <c r="CG182" s="32">
        <f t="shared" si="3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323" t="s">
        <v>185</v>
      </c>
      <c r="B183" s="324">
        <f t="shared" si="31"/>
        <v>1</v>
      </c>
      <c r="C183" s="325">
        <f t="shared" si="32"/>
        <v>1</v>
      </c>
      <c r="D183" s="326">
        <f t="shared" si="27"/>
        <v>0</v>
      </c>
      <c r="E183" s="51">
        <v>0</v>
      </c>
      <c r="F183" s="57">
        <v>0</v>
      </c>
      <c r="G183" s="51">
        <v>0</v>
      </c>
      <c r="H183" s="57">
        <v>0</v>
      </c>
      <c r="I183" s="51">
        <v>0</v>
      </c>
      <c r="J183" s="57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  <c r="Y183" s="51">
        <v>0</v>
      </c>
      <c r="Z183" s="52">
        <v>0</v>
      </c>
      <c r="AA183" s="51">
        <v>0</v>
      </c>
      <c r="AB183" s="57">
        <v>0</v>
      </c>
      <c r="AC183" s="51">
        <v>0</v>
      </c>
      <c r="AD183" s="57">
        <v>0</v>
      </c>
      <c r="AE183" s="51">
        <v>0</v>
      </c>
      <c r="AF183" s="52">
        <v>0</v>
      </c>
      <c r="AG183" s="51">
        <v>0</v>
      </c>
      <c r="AH183" s="52">
        <v>0</v>
      </c>
      <c r="AI183" s="51">
        <v>0</v>
      </c>
      <c r="AJ183" s="52">
        <v>0</v>
      </c>
      <c r="AK183" s="51">
        <v>1</v>
      </c>
      <c r="AL183" s="52">
        <v>0</v>
      </c>
      <c r="AM183" s="51">
        <v>0</v>
      </c>
      <c r="AN183" s="52">
        <v>0</v>
      </c>
      <c r="AO183" s="53">
        <v>0</v>
      </c>
      <c r="AP183" s="54">
        <v>0</v>
      </c>
      <c r="AQ183" s="185">
        <v>1</v>
      </c>
      <c r="AR183" s="100">
        <v>0</v>
      </c>
      <c r="AS183" s="57">
        <v>0</v>
      </c>
      <c r="AT183" s="311" t="str">
        <f t="shared" si="28"/>
        <v/>
      </c>
      <c r="CA183" s="31" t="str">
        <f t="shared" si="29"/>
        <v/>
      </c>
      <c r="CB183" s="31"/>
      <c r="CC183" s="31"/>
      <c r="CD183" s="31"/>
      <c r="CE183" s="31"/>
      <c r="CF183" s="31"/>
      <c r="CG183" s="32">
        <f t="shared" si="3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323" t="s">
        <v>186</v>
      </c>
      <c r="B184" s="324">
        <f t="shared" si="31"/>
        <v>0</v>
      </c>
      <c r="C184" s="325">
        <f t="shared" si="32"/>
        <v>0</v>
      </c>
      <c r="D184" s="326">
        <f t="shared" si="27"/>
        <v>0</v>
      </c>
      <c r="E184" s="51">
        <v>0</v>
      </c>
      <c r="F184" s="57">
        <v>0</v>
      </c>
      <c r="G184" s="51">
        <v>0</v>
      </c>
      <c r="H184" s="57">
        <v>0</v>
      </c>
      <c r="I184" s="51">
        <v>0</v>
      </c>
      <c r="J184" s="57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  <c r="Y184" s="51">
        <v>0</v>
      </c>
      <c r="Z184" s="52">
        <v>0</v>
      </c>
      <c r="AA184" s="51">
        <v>0</v>
      </c>
      <c r="AB184" s="57">
        <v>0</v>
      </c>
      <c r="AC184" s="51">
        <v>0</v>
      </c>
      <c r="AD184" s="57">
        <v>0</v>
      </c>
      <c r="AE184" s="51">
        <v>0</v>
      </c>
      <c r="AF184" s="52">
        <v>0</v>
      </c>
      <c r="AG184" s="51">
        <v>0</v>
      </c>
      <c r="AH184" s="52">
        <v>0</v>
      </c>
      <c r="AI184" s="51">
        <v>0</v>
      </c>
      <c r="AJ184" s="52">
        <v>0</v>
      </c>
      <c r="AK184" s="51">
        <v>0</v>
      </c>
      <c r="AL184" s="52">
        <v>0</v>
      </c>
      <c r="AM184" s="51">
        <v>0</v>
      </c>
      <c r="AN184" s="52">
        <v>0</v>
      </c>
      <c r="AO184" s="53">
        <v>0</v>
      </c>
      <c r="AP184" s="54">
        <v>0</v>
      </c>
      <c r="AQ184" s="185">
        <v>0</v>
      </c>
      <c r="AR184" s="100">
        <v>0</v>
      </c>
      <c r="AS184" s="57">
        <v>0</v>
      </c>
      <c r="AT184" s="311" t="str">
        <f t="shared" si="28"/>
        <v/>
      </c>
      <c r="CA184" s="31" t="str">
        <f t="shared" si="29"/>
        <v/>
      </c>
      <c r="CB184" s="31"/>
      <c r="CC184" s="31"/>
      <c r="CD184" s="31"/>
      <c r="CE184" s="31"/>
      <c r="CF184" s="31"/>
      <c r="CG184" s="32">
        <f t="shared" si="3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323" t="s">
        <v>187</v>
      </c>
      <c r="B185" s="324">
        <f t="shared" si="31"/>
        <v>114</v>
      </c>
      <c r="C185" s="325">
        <f t="shared" si="32"/>
        <v>72</v>
      </c>
      <c r="D185" s="326">
        <f t="shared" si="27"/>
        <v>42</v>
      </c>
      <c r="E185" s="51">
        <v>7</v>
      </c>
      <c r="F185" s="57">
        <v>13</v>
      </c>
      <c r="G185" s="51">
        <v>4</v>
      </c>
      <c r="H185" s="57">
        <v>0</v>
      </c>
      <c r="I185" s="51">
        <v>0</v>
      </c>
      <c r="J185" s="57">
        <v>1</v>
      </c>
      <c r="K185" s="51">
        <v>0</v>
      </c>
      <c r="L185" s="52">
        <v>0</v>
      </c>
      <c r="M185" s="51">
        <v>0</v>
      </c>
      <c r="N185" s="52">
        <v>0</v>
      </c>
      <c r="O185" s="51">
        <v>0</v>
      </c>
      <c r="P185" s="52">
        <v>0</v>
      </c>
      <c r="Q185" s="51">
        <v>0</v>
      </c>
      <c r="R185" s="52">
        <v>0</v>
      </c>
      <c r="S185" s="51">
        <v>0</v>
      </c>
      <c r="T185" s="52">
        <v>0</v>
      </c>
      <c r="U185" s="51">
        <v>3</v>
      </c>
      <c r="V185" s="52">
        <v>0</v>
      </c>
      <c r="W185" s="51">
        <v>0</v>
      </c>
      <c r="X185" s="52">
        <v>0</v>
      </c>
      <c r="Y185" s="51">
        <v>0</v>
      </c>
      <c r="Z185" s="52">
        <v>1</v>
      </c>
      <c r="AA185" s="51">
        <v>0</v>
      </c>
      <c r="AB185" s="57">
        <v>1</v>
      </c>
      <c r="AC185" s="51">
        <v>4</v>
      </c>
      <c r="AD185" s="57">
        <v>1</v>
      </c>
      <c r="AE185" s="51">
        <v>5</v>
      </c>
      <c r="AF185" s="52">
        <v>4</v>
      </c>
      <c r="AG185" s="51">
        <v>7</v>
      </c>
      <c r="AH185" s="52">
        <v>1</v>
      </c>
      <c r="AI185" s="51">
        <v>6</v>
      </c>
      <c r="AJ185" s="52">
        <v>3</v>
      </c>
      <c r="AK185" s="51">
        <v>7</v>
      </c>
      <c r="AL185" s="52">
        <v>3</v>
      </c>
      <c r="AM185" s="51">
        <v>11</v>
      </c>
      <c r="AN185" s="52">
        <v>3</v>
      </c>
      <c r="AO185" s="53">
        <v>18</v>
      </c>
      <c r="AP185" s="54">
        <v>11</v>
      </c>
      <c r="AQ185" s="185">
        <v>35</v>
      </c>
      <c r="AR185" s="100">
        <v>28</v>
      </c>
      <c r="AS185" s="57">
        <v>51</v>
      </c>
      <c r="AT185" s="311" t="str">
        <f t="shared" si="28"/>
        <v/>
      </c>
      <c r="CA185" s="31" t="str">
        <f t="shared" si="29"/>
        <v/>
      </c>
      <c r="CB185" s="31"/>
      <c r="CC185" s="31"/>
      <c r="CD185" s="31"/>
      <c r="CE185" s="31"/>
      <c r="CF185" s="31"/>
      <c r="CG185" s="32">
        <f t="shared" si="3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15" customHeight="1" x14ac:dyDescent="0.2">
      <c r="A186" s="323" t="s">
        <v>188</v>
      </c>
      <c r="B186" s="324">
        <f t="shared" si="31"/>
        <v>0</v>
      </c>
      <c r="C186" s="325">
        <f t="shared" si="32"/>
        <v>0</v>
      </c>
      <c r="D186" s="326">
        <f t="shared" si="27"/>
        <v>0</v>
      </c>
      <c r="E186" s="51">
        <v>0</v>
      </c>
      <c r="F186" s="57">
        <v>0</v>
      </c>
      <c r="G186" s="51">
        <v>0</v>
      </c>
      <c r="H186" s="57">
        <v>0</v>
      </c>
      <c r="I186" s="51">
        <v>0</v>
      </c>
      <c r="J186" s="57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  <c r="Y186" s="51">
        <v>0</v>
      </c>
      <c r="Z186" s="52">
        <v>0</v>
      </c>
      <c r="AA186" s="51">
        <v>0</v>
      </c>
      <c r="AB186" s="57">
        <v>0</v>
      </c>
      <c r="AC186" s="51">
        <v>0</v>
      </c>
      <c r="AD186" s="57">
        <v>0</v>
      </c>
      <c r="AE186" s="51">
        <v>0</v>
      </c>
      <c r="AF186" s="52">
        <v>0</v>
      </c>
      <c r="AG186" s="51">
        <v>0</v>
      </c>
      <c r="AH186" s="52">
        <v>0</v>
      </c>
      <c r="AI186" s="51">
        <v>0</v>
      </c>
      <c r="AJ186" s="52">
        <v>0</v>
      </c>
      <c r="AK186" s="51">
        <v>0</v>
      </c>
      <c r="AL186" s="52">
        <v>0</v>
      </c>
      <c r="AM186" s="51">
        <v>0</v>
      </c>
      <c r="AN186" s="52">
        <v>0</v>
      </c>
      <c r="AO186" s="53">
        <v>0</v>
      </c>
      <c r="AP186" s="54">
        <v>0</v>
      </c>
      <c r="AQ186" s="185">
        <v>0</v>
      </c>
      <c r="AR186" s="100">
        <v>0</v>
      </c>
      <c r="AS186" s="57">
        <v>0</v>
      </c>
      <c r="AT186" s="311" t="str">
        <f t="shared" si="28"/>
        <v/>
      </c>
      <c r="CA186" s="31" t="str">
        <f t="shared" si="29"/>
        <v/>
      </c>
      <c r="CB186" s="31"/>
      <c r="CC186" s="31"/>
      <c r="CD186" s="31"/>
      <c r="CE186" s="31"/>
      <c r="CF186" s="31"/>
      <c r="CG186" s="32">
        <f t="shared" si="3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ht="15" customHeight="1" x14ac:dyDescent="0.2">
      <c r="A187" s="323" t="s">
        <v>189</v>
      </c>
      <c r="B187" s="324">
        <f t="shared" si="31"/>
        <v>0</v>
      </c>
      <c r="C187" s="325">
        <f t="shared" si="32"/>
        <v>0</v>
      </c>
      <c r="D187" s="326">
        <f t="shared" si="27"/>
        <v>0</v>
      </c>
      <c r="E187" s="51">
        <v>0</v>
      </c>
      <c r="F187" s="57">
        <v>0</v>
      </c>
      <c r="G187" s="51">
        <v>0</v>
      </c>
      <c r="H187" s="57">
        <v>0</v>
      </c>
      <c r="I187" s="51">
        <v>0</v>
      </c>
      <c r="J187" s="57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  <c r="Y187" s="51">
        <v>0</v>
      </c>
      <c r="Z187" s="52">
        <v>0</v>
      </c>
      <c r="AA187" s="51">
        <v>0</v>
      </c>
      <c r="AB187" s="57">
        <v>0</v>
      </c>
      <c r="AC187" s="51">
        <v>0</v>
      </c>
      <c r="AD187" s="57">
        <v>0</v>
      </c>
      <c r="AE187" s="51">
        <v>0</v>
      </c>
      <c r="AF187" s="52">
        <v>0</v>
      </c>
      <c r="AG187" s="51">
        <v>0</v>
      </c>
      <c r="AH187" s="52">
        <v>0</v>
      </c>
      <c r="AI187" s="51">
        <v>0</v>
      </c>
      <c r="AJ187" s="52">
        <v>0</v>
      </c>
      <c r="AK187" s="51">
        <v>0</v>
      </c>
      <c r="AL187" s="52">
        <v>0</v>
      </c>
      <c r="AM187" s="51">
        <v>0</v>
      </c>
      <c r="AN187" s="52">
        <v>0</v>
      </c>
      <c r="AO187" s="53">
        <v>0</v>
      </c>
      <c r="AP187" s="54">
        <v>0</v>
      </c>
      <c r="AQ187" s="185">
        <v>0</v>
      </c>
      <c r="AR187" s="100">
        <v>0</v>
      </c>
      <c r="AS187" s="57">
        <v>0</v>
      </c>
      <c r="AT187" s="311" t="str">
        <f t="shared" si="28"/>
        <v/>
      </c>
      <c r="CA187" s="31" t="str">
        <f t="shared" si="29"/>
        <v/>
      </c>
      <c r="CB187" s="31"/>
      <c r="CC187" s="31"/>
      <c r="CD187" s="31"/>
      <c r="CE187" s="31"/>
      <c r="CF187" s="31"/>
      <c r="CG187" s="32">
        <f t="shared" si="3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323" t="s">
        <v>190</v>
      </c>
      <c r="B188" s="324">
        <f>SUM(C188+D188)</f>
        <v>10</v>
      </c>
      <c r="C188" s="325">
        <f t="shared" si="32"/>
        <v>2</v>
      </c>
      <c r="D188" s="326">
        <f>SUM(F188+H188+J188+L188+N188+P188+R188+T188+V188+X188+Z188+AB188+AD188+AF188+AH188+AJ188+AL188+AN188+AP188)</f>
        <v>8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  <c r="Y188" s="51">
        <v>0</v>
      </c>
      <c r="Z188" s="52">
        <v>0</v>
      </c>
      <c r="AA188" s="51">
        <v>0</v>
      </c>
      <c r="AB188" s="57">
        <v>0</v>
      </c>
      <c r="AC188" s="51">
        <v>0</v>
      </c>
      <c r="AD188" s="57">
        <v>0</v>
      </c>
      <c r="AE188" s="51">
        <v>0</v>
      </c>
      <c r="AF188" s="52">
        <v>1</v>
      </c>
      <c r="AG188" s="51">
        <v>0</v>
      </c>
      <c r="AH188" s="52">
        <v>1</v>
      </c>
      <c r="AI188" s="51">
        <v>1</v>
      </c>
      <c r="AJ188" s="52">
        <v>4</v>
      </c>
      <c r="AK188" s="51">
        <v>0</v>
      </c>
      <c r="AL188" s="52">
        <v>0</v>
      </c>
      <c r="AM188" s="51">
        <v>0</v>
      </c>
      <c r="AN188" s="52">
        <v>1</v>
      </c>
      <c r="AO188" s="53">
        <v>1</v>
      </c>
      <c r="AP188" s="54">
        <v>1</v>
      </c>
      <c r="AQ188" s="185">
        <v>9</v>
      </c>
      <c r="AR188" s="100">
        <v>0</v>
      </c>
      <c r="AS188" s="57">
        <v>1</v>
      </c>
      <c r="AT188" s="311" t="str">
        <f t="shared" si="28"/>
        <v/>
      </c>
      <c r="CA188" s="31" t="str">
        <f t="shared" si="29"/>
        <v/>
      </c>
      <c r="CB188" s="31"/>
      <c r="CC188" s="31"/>
      <c r="CD188" s="31"/>
      <c r="CE188" s="31"/>
      <c r="CF188" s="31"/>
      <c r="CG188" s="32">
        <f t="shared" si="3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21.75" x14ac:dyDescent="0.2">
      <c r="A189" s="323" t="s">
        <v>191</v>
      </c>
      <c r="B189" s="327">
        <f t="shared" ref="B189:B194" si="33">SUM(C189+D189)</f>
        <v>0</v>
      </c>
      <c r="C189" s="328">
        <f t="shared" si="32"/>
        <v>0</v>
      </c>
      <c r="D189" s="329">
        <f t="shared" si="32"/>
        <v>0</v>
      </c>
      <c r="E189" s="51">
        <v>0</v>
      </c>
      <c r="F189" s="57">
        <v>0</v>
      </c>
      <c r="G189" s="51">
        <v>0</v>
      </c>
      <c r="H189" s="57">
        <v>0</v>
      </c>
      <c r="I189" s="51">
        <v>0</v>
      </c>
      <c r="J189" s="57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  <c r="Y189" s="51">
        <v>0</v>
      </c>
      <c r="Z189" s="52">
        <v>0</v>
      </c>
      <c r="AA189" s="51">
        <v>0</v>
      </c>
      <c r="AB189" s="57">
        <v>0</v>
      </c>
      <c r="AC189" s="51">
        <v>0</v>
      </c>
      <c r="AD189" s="57">
        <v>0</v>
      </c>
      <c r="AE189" s="51">
        <v>0</v>
      </c>
      <c r="AF189" s="52">
        <v>0</v>
      </c>
      <c r="AG189" s="51">
        <v>0</v>
      </c>
      <c r="AH189" s="52">
        <v>0</v>
      </c>
      <c r="AI189" s="51">
        <v>0</v>
      </c>
      <c r="AJ189" s="52">
        <v>0</v>
      </c>
      <c r="AK189" s="51">
        <v>0</v>
      </c>
      <c r="AL189" s="52">
        <v>0</v>
      </c>
      <c r="AM189" s="51">
        <v>0</v>
      </c>
      <c r="AN189" s="52">
        <v>0</v>
      </c>
      <c r="AO189" s="53">
        <v>0</v>
      </c>
      <c r="AP189" s="54">
        <v>0</v>
      </c>
      <c r="AQ189" s="185">
        <v>0</v>
      </c>
      <c r="AR189" s="100">
        <v>0</v>
      </c>
      <c r="AS189" s="57">
        <v>0</v>
      </c>
      <c r="AT189" s="311" t="str">
        <f t="shared" si="28"/>
        <v/>
      </c>
      <c r="CA189" s="31" t="str">
        <f t="shared" si="29"/>
        <v/>
      </c>
      <c r="CB189" s="31"/>
      <c r="CC189" s="31"/>
      <c r="CD189" s="31"/>
      <c r="CE189" s="31"/>
      <c r="CF189" s="31"/>
      <c r="CG189" s="32">
        <f t="shared" si="3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x14ac:dyDescent="0.2">
      <c r="A190" s="330" t="s">
        <v>192</v>
      </c>
      <c r="B190" s="327">
        <f t="shared" si="33"/>
        <v>0</v>
      </c>
      <c r="C190" s="328">
        <f t="shared" si="32"/>
        <v>0</v>
      </c>
      <c r="D190" s="328">
        <f t="shared" si="32"/>
        <v>0</v>
      </c>
      <c r="E190" s="51">
        <v>0</v>
      </c>
      <c r="F190" s="57">
        <v>0</v>
      </c>
      <c r="G190" s="51">
        <v>0</v>
      </c>
      <c r="H190" s="57">
        <v>0</v>
      </c>
      <c r="I190" s="51">
        <v>0</v>
      </c>
      <c r="J190" s="57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  <c r="Y190" s="51">
        <v>0</v>
      </c>
      <c r="Z190" s="52">
        <v>0</v>
      </c>
      <c r="AA190" s="51">
        <v>0</v>
      </c>
      <c r="AB190" s="57">
        <v>0</v>
      </c>
      <c r="AC190" s="51">
        <v>0</v>
      </c>
      <c r="AD190" s="57">
        <v>0</v>
      </c>
      <c r="AE190" s="51">
        <v>0</v>
      </c>
      <c r="AF190" s="52">
        <v>0</v>
      </c>
      <c r="AG190" s="51">
        <v>0</v>
      </c>
      <c r="AH190" s="52">
        <v>0</v>
      </c>
      <c r="AI190" s="51">
        <v>0</v>
      </c>
      <c r="AJ190" s="52">
        <v>0</v>
      </c>
      <c r="AK190" s="51">
        <v>0</v>
      </c>
      <c r="AL190" s="52">
        <v>0</v>
      </c>
      <c r="AM190" s="51">
        <v>0</v>
      </c>
      <c r="AN190" s="52">
        <v>0</v>
      </c>
      <c r="AO190" s="53">
        <v>0</v>
      </c>
      <c r="AP190" s="54">
        <v>0</v>
      </c>
      <c r="AQ190" s="185">
        <v>0</v>
      </c>
      <c r="AR190" s="100">
        <v>0</v>
      </c>
      <c r="AS190" s="57">
        <v>0</v>
      </c>
      <c r="AT190" s="311" t="str">
        <f t="shared" si="28"/>
        <v/>
      </c>
      <c r="CA190" s="31" t="str">
        <f t="shared" si="29"/>
        <v/>
      </c>
      <c r="CB190" s="31"/>
      <c r="CC190" s="31"/>
      <c r="CD190" s="31"/>
      <c r="CE190" s="31"/>
      <c r="CF190" s="31"/>
      <c r="CG190" s="32">
        <f t="shared" si="3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30" t="s">
        <v>193</v>
      </c>
      <c r="B191" s="327">
        <f t="shared" si="33"/>
        <v>6</v>
      </c>
      <c r="C191" s="328">
        <f t="shared" si="32"/>
        <v>3</v>
      </c>
      <c r="D191" s="328">
        <f t="shared" si="32"/>
        <v>3</v>
      </c>
      <c r="E191" s="51">
        <v>0</v>
      </c>
      <c r="F191" s="57">
        <v>0</v>
      </c>
      <c r="G191" s="51">
        <v>0</v>
      </c>
      <c r="H191" s="57">
        <v>0</v>
      </c>
      <c r="I191" s="51">
        <v>0</v>
      </c>
      <c r="J191" s="57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1</v>
      </c>
      <c r="W191" s="51">
        <v>0</v>
      </c>
      <c r="X191" s="52">
        <v>0</v>
      </c>
      <c r="Y191" s="51">
        <v>0</v>
      </c>
      <c r="Z191" s="52">
        <v>0</v>
      </c>
      <c r="AA191" s="51">
        <v>1</v>
      </c>
      <c r="AB191" s="57">
        <v>1</v>
      </c>
      <c r="AC191" s="51">
        <v>0</v>
      </c>
      <c r="AD191" s="57">
        <v>0</v>
      </c>
      <c r="AE191" s="51">
        <v>0</v>
      </c>
      <c r="AF191" s="52">
        <v>0</v>
      </c>
      <c r="AG191" s="51">
        <v>0</v>
      </c>
      <c r="AH191" s="52">
        <v>0</v>
      </c>
      <c r="AI191" s="51">
        <v>0</v>
      </c>
      <c r="AJ191" s="52">
        <v>0</v>
      </c>
      <c r="AK191" s="51">
        <v>0</v>
      </c>
      <c r="AL191" s="52">
        <v>0</v>
      </c>
      <c r="AM191" s="51">
        <v>1</v>
      </c>
      <c r="AN191" s="52">
        <v>1</v>
      </c>
      <c r="AO191" s="53">
        <v>1</v>
      </c>
      <c r="AP191" s="54">
        <v>0</v>
      </c>
      <c r="AQ191" s="185">
        <v>5</v>
      </c>
      <c r="AR191" s="100">
        <v>0</v>
      </c>
      <c r="AS191" s="57">
        <v>1</v>
      </c>
      <c r="AT191" s="311" t="str">
        <f t="shared" si="28"/>
        <v/>
      </c>
      <c r="CA191" s="31" t="str">
        <f t="shared" si="29"/>
        <v/>
      </c>
      <c r="CB191" s="31"/>
      <c r="CC191" s="31"/>
      <c r="CD191" s="31"/>
      <c r="CE191" s="31"/>
      <c r="CF191" s="31"/>
      <c r="CG191" s="32">
        <f t="shared" si="3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330" t="s">
        <v>194</v>
      </c>
      <c r="B192" s="327">
        <f t="shared" si="33"/>
        <v>0</v>
      </c>
      <c r="C192" s="328">
        <f t="shared" si="32"/>
        <v>0</v>
      </c>
      <c r="D192" s="328">
        <f t="shared" si="32"/>
        <v>0</v>
      </c>
      <c r="E192" s="51">
        <v>0</v>
      </c>
      <c r="F192" s="57">
        <v>0</v>
      </c>
      <c r="G192" s="51">
        <v>0</v>
      </c>
      <c r="H192" s="57">
        <v>0</v>
      </c>
      <c r="I192" s="51">
        <v>0</v>
      </c>
      <c r="J192" s="57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  <c r="Y192" s="51">
        <v>0</v>
      </c>
      <c r="Z192" s="52">
        <v>0</v>
      </c>
      <c r="AA192" s="51">
        <v>0</v>
      </c>
      <c r="AB192" s="57">
        <v>0</v>
      </c>
      <c r="AC192" s="51">
        <v>0</v>
      </c>
      <c r="AD192" s="57">
        <v>0</v>
      </c>
      <c r="AE192" s="51">
        <v>0</v>
      </c>
      <c r="AF192" s="52">
        <v>0</v>
      </c>
      <c r="AG192" s="51">
        <v>0</v>
      </c>
      <c r="AH192" s="52">
        <v>0</v>
      </c>
      <c r="AI192" s="51">
        <v>0</v>
      </c>
      <c r="AJ192" s="52">
        <v>0</v>
      </c>
      <c r="AK192" s="51">
        <v>0</v>
      </c>
      <c r="AL192" s="52">
        <v>0</v>
      </c>
      <c r="AM192" s="51">
        <v>0</v>
      </c>
      <c r="AN192" s="52">
        <v>0</v>
      </c>
      <c r="AO192" s="53">
        <v>0</v>
      </c>
      <c r="AP192" s="54">
        <v>0</v>
      </c>
      <c r="AQ192" s="185">
        <v>0</v>
      </c>
      <c r="AR192" s="100">
        <v>0</v>
      </c>
      <c r="AS192" s="57">
        <v>0</v>
      </c>
      <c r="AT192" s="311" t="str">
        <f t="shared" si="28"/>
        <v/>
      </c>
      <c r="CA192" s="31" t="str">
        <f t="shared" si="29"/>
        <v/>
      </c>
      <c r="CB192" s="31"/>
      <c r="CC192" s="31"/>
      <c r="CD192" s="31"/>
      <c r="CE192" s="31"/>
      <c r="CF192" s="31"/>
      <c r="CG192" s="32">
        <f t="shared" si="3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30" t="s">
        <v>73</v>
      </c>
      <c r="B193" s="327">
        <f t="shared" si="33"/>
        <v>0</v>
      </c>
      <c r="C193" s="328">
        <f t="shared" si="32"/>
        <v>0</v>
      </c>
      <c r="D193" s="331">
        <f t="shared" si="32"/>
        <v>0</v>
      </c>
      <c r="E193" s="51">
        <v>0</v>
      </c>
      <c r="F193" s="57">
        <v>0</v>
      </c>
      <c r="G193" s="51">
        <v>0</v>
      </c>
      <c r="H193" s="57">
        <v>0</v>
      </c>
      <c r="I193" s="51">
        <v>0</v>
      </c>
      <c r="J193" s="57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  <c r="Y193" s="51">
        <v>0</v>
      </c>
      <c r="Z193" s="52">
        <v>0</v>
      </c>
      <c r="AA193" s="51">
        <v>0</v>
      </c>
      <c r="AB193" s="57">
        <v>0</v>
      </c>
      <c r="AC193" s="51">
        <v>0</v>
      </c>
      <c r="AD193" s="57">
        <v>0</v>
      </c>
      <c r="AE193" s="51">
        <v>0</v>
      </c>
      <c r="AF193" s="52">
        <v>0</v>
      </c>
      <c r="AG193" s="51">
        <v>0</v>
      </c>
      <c r="AH193" s="52">
        <v>0</v>
      </c>
      <c r="AI193" s="51">
        <v>0</v>
      </c>
      <c r="AJ193" s="52">
        <v>0</v>
      </c>
      <c r="AK193" s="51">
        <v>0</v>
      </c>
      <c r="AL193" s="52">
        <v>0</v>
      </c>
      <c r="AM193" s="51">
        <v>0</v>
      </c>
      <c r="AN193" s="52">
        <v>0</v>
      </c>
      <c r="AO193" s="53">
        <v>0</v>
      </c>
      <c r="AP193" s="54">
        <v>0</v>
      </c>
      <c r="AQ193" s="185">
        <v>0</v>
      </c>
      <c r="AR193" s="100">
        <v>0</v>
      </c>
      <c r="AS193" s="57">
        <v>0</v>
      </c>
      <c r="AT193" s="311" t="str">
        <f t="shared" si="28"/>
        <v/>
      </c>
      <c r="CA193" s="31" t="str">
        <f t="shared" si="29"/>
        <v/>
      </c>
      <c r="CB193" s="31"/>
      <c r="CC193" s="31"/>
      <c r="CD193" s="31"/>
      <c r="CE193" s="31"/>
      <c r="CF193" s="31"/>
      <c r="CG193" s="32">
        <f t="shared" si="30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5" customHeight="1" x14ac:dyDescent="0.2">
      <c r="A194" s="332" t="s">
        <v>65</v>
      </c>
      <c r="B194" s="327">
        <f t="shared" si="33"/>
        <v>56</v>
      </c>
      <c r="C194" s="333">
        <f t="shared" si="32"/>
        <v>35</v>
      </c>
      <c r="D194" s="334">
        <f t="shared" si="32"/>
        <v>21</v>
      </c>
      <c r="E194" s="51">
        <v>0</v>
      </c>
      <c r="F194" s="57">
        <v>0</v>
      </c>
      <c r="G194" s="51">
        <v>0</v>
      </c>
      <c r="H194" s="57">
        <v>0</v>
      </c>
      <c r="I194" s="51">
        <v>1</v>
      </c>
      <c r="J194" s="57">
        <v>0</v>
      </c>
      <c r="K194" s="51">
        <v>0</v>
      </c>
      <c r="L194" s="52">
        <v>0</v>
      </c>
      <c r="M194" s="51">
        <v>0</v>
      </c>
      <c r="N194" s="52">
        <v>0</v>
      </c>
      <c r="O194" s="51">
        <v>1</v>
      </c>
      <c r="P194" s="52">
        <v>2</v>
      </c>
      <c r="Q194" s="51">
        <v>0</v>
      </c>
      <c r="R194" s="52">
        <v>0</v>
      </c>
      <c r="S194" s="51">
        <v>0</v>
      </c>
      <c r="T194" s="52">
        <v>2</v>
      </c>
      <c r="U194" s="51">
        <v>2</v>
      </c>
      <c r="V194" s="52">
        <v>2</v>
      </c>
      <c r="W194" s="51">
        <v>0</v>
      </c>
      <c r="X194" s="52">
        <v>0</v>
      </c>
      <c r="Y194" s="51">
        <v>2</v>
      </c>
      <c r="Z194" s="52">
        <v>0</v>
      </c>
      <c r="AA194" s="51">
        <v>0</v>
      </c>
      <c r="AB194" s="57">
        <v>2</v>
      </c>
      <c r="AC194" s="51">
        <v>3</v>
      </c>
      <c r="AD194" s="57">
        <v>0</v>
      </c>
      <c r="AE194" s="51">
        <v>4</v>
      </c>
      <c r="AF194" s="52">
        <v>1</v>
      </c>
      <c r="AG194" s="51">
        <v>7</v>
      </c>
      <c r="AH194" s="52">
        <v>2</v>
      </c>
      <c r="AI194" s="51">
        <v>7</v>
      </c>
      <c r="AJ194" s="52">
        <v>3</v>
      </c>
      <c r="AK194" s="51">
        <v>0</v>
      </c>
      <c r="AL194" s="52">
        <v>1</v>
      </c>
      <c r="AM194" s="51">
        <v>3</v>
      </c>
      <c r="AN194" s="52">
        <v>5</v>
      </c>
      <c r="AO194" s="53">
        <v>5</v>
      </c>
      <c r="AP194" s="54">
        <v>1</v>
      </c>
      <c r="AQ194" s="185">
        <v>21</v>
      </c>
      <c r="AR194" s="100">
        <v>27</v>
      </c>
      <c r="AS194" s="57">
        <v>8</v>
      </c>
      <c r="AT194" s="311" t="str">
        <f t="shared" si="28"/>
        <v/>
      </c>
      <c r="CA194" s="31" t="str">
        <f t="shared" si="29"/>
        <v/>
      </c>
      <c r="CB194" s="31"/>
      <c r="CC194" s="31"/>
      <c r="CD194" s="31"/>
      <c r="CE194" s="31"/>
      <c r="CF194" s="31"/>
      <c r="CG194" s="32">
        <f t="shared" si="30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ht="15" customHeight="1" x14ac:dyDescent="0.2">
      <c r="A195" s="335" t="s">
        <v>43</v>
      </c>
      <c r="B195" s="200">
        <f>SUM(B196:B200)</f>
        <v>169</v>
      </c>
      <c r="C195" s="201">
        <f>SUM(C196:C200)</f>
        <v>80</v>
      </c>
      <c r="D195" s="688">
        <f>SUM(D196:D200)</f>
        <v>89</v>
      </c>
      <c r="E195" s="528">
        <f>SUM(E196:E200)</f>
        <v>9</v>
      </c>
      <c r="F195" s="691">
        <f t="shared" ref="F195:AS195" si="34">SUM(F196:F200)</f>
        <v>9</v>
      </c>
      <c r="G195" s="692">
        <f t="shared" si="34"/>
        <v>5</v>
      </c>
      <c r="H195" s="93">
        <f t="shared" si="34"/>
        <v>1</v>
      </c>
      <c r="I195" s="20">
        <f t="shared" si="34"/>
        <v>1</v>
      </c>
      <c r="J195" s="93">
        <f t="shared" si="34"/>
        <v>2</v>
      </c>
      <c r="K195" s="20">
        <f t="shared" si="34"/>
        <v>3</v>
      </c>
      <c r="L195" s="93">
        <f t="shared" si="34"/>
        <v>2</v>
      </c>
      <c r="M195" s="20">
        <f t="shared" si="34"/>
        <v>4</v>
      </c>
      <c r="N195" s="93">
        <f t="shared" si="34"/>
        <v>5</v>
      </c>
      <c r="O195" s="20">
        <f t="shared" si="34"/>
        <v>6</v>
      </c>
      <c r="P195" s="93">
        <f t="shared" si="34"/>
        <v>3</v>
      </c>
      <c r="Q195" s="20">
        <f t="shared" si="34"/>
        <v>0</v>
      </c>
      <c r="R195" s="93">
        <f t="shared" si="34"/>
        <v>1</v>
      </c>
      <c r="S195" s="20">
        <f t="shared" si="34"/>
        <v>1</v>
      </c>
      <c r="T195" s="93">
        <f t="shared" si="34"/>
        <v>0</v>
      </c>
      <c r="U195" s="20">
        <f t="shared" si="34"/>
        <v>0</v>
      </c>
      <c r="V195" s="93">
        <f t="shared" si="34"/>
        <v>0</v>
      </c>
      <c r="W195" s="20">
        <f t="shared" si="34"/>
        <v>0</v>
      </c>
      <c r="X195" s="93">
        <f t="shared" si="34"/>
        <v>0</v>
      </c>
      <c r="Y195" s="20">
        <f t="shared" si="34"/>
        <v>1</v>
      </c>
      <c r="Z195" s="93">
        <f t="shared" si="34"/>
        <v>1</v>
      </c>
      <c r="AA195" s="20">
        <f t="shared" si="34"/>
        <v>1</v>
      </c>
      <c r="AB195" s="93">
        <f t="shared" si="34"/>
        <v>4</v>
      </c>
      <c r="AC195" s="20">
        <f t="shared" si="34"/>
        <v>2</v>
      </c>
      <c r="AD195" s="93">
        <f t="shared" si="34"/>
        <v>6</v>
      </c>
      <c r="AE195" s="20">
        <f t="shared" si="34"/>
        <v>4</v>
      </c>
      <c r="AF195" s="93">
        <f t="shared" si="34"/>
        <v>4</v>
      </c>
      <c r="AG195" s="20">
        <f t="shared" si="34"/>
        <v>6</v>
      </c>
      <c r="AH195" s="93">
        <f t="shared" si="34"/>
        <v>14</v>
      </c>
      <c r="AI195" s="20">
        <f t="shared" si="34"/>
        <v>9</v>
      </c>
      <c r="AJ195" s="93">
        <f t="shared" si="34"/>
        <v>6</v>
      </c>
      <c r="AK195" s="20">
        <f t="shared" si="34"/>
        <v>7</v>
      </c>
      <c r="AL195" s="93">
        <f t="shared" si="34"/>
        <v>7</v>
      </c>
      <c r="AM195" s="20">
        <f t="shared" si="34"/>
        <v>7</v>
      </c>
      <c r="AN195" s="93">
        <f t="shared" si="34"/>
        <v>9</v>
      </c>
      <c r="AO195" s="531">
        <f t="shared" si="34"/>
        <v>14</v>
      </c>
      <c r="AP195" s="95">
        <f t="shared" si="34"/>
        <v>15</v>
      </c>
      <c r="AQ195" s="693">
        <f t="shared" si="34"/>
        <v>103</v>
      </c>
      <c r="AR195" s="340">
        <f t="shared" si="34"/>
        <v>24</v>
      </c>
      <c r="AS195" s="694">
        <f t="shared" si="34"/>
        <v>42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6.5" customHeight="1" x14ac:dyDescent="0.2">
      <c r="A196" s="33" t="s">
        <v>44</v>
      </c>
      <c r="B196" s="342">
        <f t="shared" ref="B196:B200" si="35">SUM(C196+D196)</f>
        <v>160</v>
      </c>
      <c r="C196" s="343">
        <f t="shared" si="32"/>
        <v>73</v>
      </c>
      <c r="D196" s="334">
        <f t="shared" si="32"/>
        <v>87</v>
      </c>
      <c r="E196" s="76">
        <v>9</v>
      </c>
      <c r="F196" s="39">
        <v>9</v>
      </c>
      <c r="G196" s="76">
        <v>5</v>
      </c>
      <c r="H196" s="103">
        <v>1</v>
      </c>
      <c r="I196" s="76">
        <v>1</v>
      </c>
      <c r="J196" s="103">
        <v>2</v>
      </c>
      <c r="K196" s="76">
        <v>3</v>
      </c>
      <c r="L196" s="103">
        <v>2</v>
      </c>
      <c r="M196" s="76">
        <v>4</v>
      </c>
      <c r="N196" s="103">
        <v>5</v>
      </c>
      <c r="O196" s="76">
        <v>6</v>
      </c>
      <c r="P196" s="103">
        <v>3</v>
      </c>
      <c r="Q196" s="76">
        <v>0</v>
      </c>
      <c r="R196" s="103">
        <v>1</v>
      </c>
      <c r="S196" s="76">
        <v>1</v>
      </c>
      <c r="T196" s="103">
        <v>0</v>
      </c>
      <c r="U196" s="76">
        <v>0</v>
      </c>
      <c r="V196" s="103">
        <v>0</v>
      </c>
      <c r="W196" s="76">
        <v>0</v>
      </c>
      <c r="X196" s="103">
        <v>0</v>
      </c>
      <c r="Y196" s="76">
        <v>1</v>
      </c>
      <c r="Z196" s="103">
        <v>1</v>
      </c>
      <c r="AA196" s="76">
        <v>1</v>
      </c>
      <c r="AB196" s="103">
        <v>4</v>
      </c>
      <c r="AC196" s="76">
        <v>2</v>
      </c>
      <c r="AD196" s="103">
        <v>6</v>
      </c>
      <c r="AE196" s="76">
        <v>4</v>
      </c>
      <c r="AF196" s="103">
        <v>4</v>
      </c>
      <c r="AG196" s="76">
        <v>5</v>
      </c>
      <c r="AH196" s="103">
        <v>14</v>
      </c>
      <c r="AI196" s="76">
        <v>7</v>
      </c>
      <c r="AJ196" s="103">
        <v>6</v>
      </c>
      <c r="AK196" s="76">
        <v>7</v>
      </c>
      <c r="AL196" s="103">
        <v>7</v>
      </c>
      <c r="AM196" s="76">
        <v>6</v>
      </c>
      <c r="AN196" s="103">
        <v>9</v>
      </c>
      <c r="AO196" s="104">
        <v>11</v>
      </c>
      <c r="AP196" s="105">
        <v>13</v>
      </c>
      <c r="AQ196" s="72">
        <v>103</v>
      </c>
      <c r="AR196" s="103">
        <v>21</v>
      </c>
      <c r="AS196" s="103">
        <v>36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x14ac:dyDescent="0.2">
      <c r="A197" s="44" t="s">
        <v>45</v>
      </c>
      <c r="B197" s="324">
        <f t="shared" si="35"/>
        <v>0</v>
      </c>
      <c r="C197" s="325">
        <f t="shared" si="32"/>
        <v>0</v>
      </c>
      <c r="D197" s="326">
        <f t="shared" si="32"/>
        <v>0</v>
      </c>
      <c r="E197" s="63">
        <v>0</v>
      </c>
      <c r="F197" s="52">
        <v>0</v>
      </c>
      <c r="G197" s="51">
        <v>0</v>
      </c>
      <c r="H197" s="184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  <c r="Y197" s="51">
        <v>0</v>
      </c>
      <c r="Z197" s="52">
        <v>0</v>
      </c>
      <c r="AA197" s="51">
        <v>0</v>
      </c>
      <c r="AB197" s="52">
        <v>0</v>
      </c>
      <c r="AC197" s="51">
        <v>0</v>
      </c>
      <c r="AD197" s="52">
        <v>0</v>
      </c>
      <c r="AE197" s="51">
        <v>0</v>
      </c>
      <c r="AF197" s="52">
        <v>0</v>
      </c>
      <c r="AG197" s="51">
        <v>0</v>
      </c>
      <c r="AH197" s="52">
        <v>0</v>
      </c>
      <c r="AI197" s="51">
        <v>0</v>
      </c>
      <c r="AJ197" s="52">
        <v>0</v>
      </c>
      <c r="AK197" s="51">
        <v>0</v>
      </c>
      <c r="AL197" s="52">
        <v>0</v>
      </c>
      <c r="AM197" s="51">
        <v>0</v>
      </c>
      <c r="AN197" s="52">
        <v>0</v>
      </c>
      <c r="AO197" s="53">
        <v>0</v>
      </c>
      <c r="AP197" s="54">
        <v>0</v>
      </c>
      <c r="AQ197" s="57">
        <v>0</v>
      </c>
      <c r="AR197" s="52">
        <v>0</v>
      </c>
      <c r="AS197" s="184">
        <v>0</v>
      </c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101" t="s">
        <v>46</v>
      </c>
      <c r="B198" s="324">
        <f t="shared" si="35"/>
        <v>9</v>
      </c>
      <c r="C198" s="325">
        <f t="shared" si="32"/>
        <v>7</v>
      </c>
      <c r="D198" s="326">
        <f t="shared" si="32"/>
        <v>2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0</v>
      </c>
      <c r="Q198" s="76">
        <v>0</v>
      </c>
      <c r="R198" s="103">
        <v>0</v>
      </c>
      <c r="S198" s="76">
        <v>0</v>
      </c>
      <c r="T198" s="103">
        <v>0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0</v>
      </c>
      <c r="AC198" s="76">
        <v>0</v>
      </c>
      <c r="AD198" s="103">
        <v>0</v>
      </c>
      <c r="AE198" s="76">
        <v>0</v>
      </c>
      <c r="AF198" s="103">
        <v>0</v>
      </c>
      <c r="AG198" s="76">
        <v>1</v>
      </c>
      <c r="AH198" s="103">
        <v>0</v>
      </c>
      <c r="AI198" s="76">
        <v>2</v>
      </c>
      <c r="AJ198" s="103">
        <v>0</v>
      </c>
      <c r="AK198" s="76">
        <v>0</v>
      </c>
      <c r="AL198" s="103">
        <v>0</v>
      </c>
      <c r="AM198" s="76">
        <v>1</v>
      </c>
      <c r="AN198" s="103">
        <v>0</v>
      </c>
      <c r="AO198" s="104">
        <v>3</v>
      </c>
      <c r="AP198" s="105">
        <v>2</v>
      </c>
      <c r="AQ198" s="72">
        <v>0</v>
      </c>
      <c r="AR198" s="103">
        <v>3</v>
      </c>
      <c r="AS198" s="103">
        <v>6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15" customHeight="1" x14ac:dyDescent="0.2">
      <c r="A199" s="345" t="s">
        <v>195</v>
      </c>
      <c r="B199" s="324">
        <f t="shared" si="35"/>
        <v>0</v>
      </c>
      <c r="C199" s="325">
        <f t="shared" si="32"/>
        <v>0</v>
      </c>
      <c r="D199" s="346">
        <f t="shared" si="32"/>
        <v>0</v>
      </c>
      <c r="E199" s="76">
        <v>0</v>
      </c>
      <c r="F199" s="52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0</v>
      </c>
      <c r="Y199" s="51">
        <v>0</v>
      </c>
      <c r="Z199" s="52">
        <v>0</v>
      </c>
      <c r="AA199" s="51">
        <v>0</v>
      </c>
      <c r="AB199" s="52">
        <v>0</v>
      </c>
      <c r="AC199" s="51">
        <v>0</v>
      </c>
      <c r="AD199" s="52">
        <v>0</v>
      </c>
      <c r="AE199" s="51">
        <v>0</v>
      </c>
      <c r="AF199" s="52">
        <v>0</v>
      </c>
      <c r="AG199" s="51">
        <v>0</v>
      </c>
      <c r="AH199" s="52">
        <v>0</v>
      </c>
      <c r="AI199" s="51">
        <v>0</v>
      </c>
      <c r="AJ199" s="52">
        <v>0</v>
      </c>
      <c r="AK199" s="51">
        <v>0</v>
      </c>
      <c r="AL199" s="52">
        <v>0</v>
      </c>
      <c r="AM199" s="51">
        <v>0</v>
      </c>
      <c r="AN199" s="52">
        <v>0</v>
      </c>
      <c r="AO199" s="53">
        <v>0</v>
      </c>
      <c r="AP199" s="54">
        <v>0</v>
      </c>
      <c r="AQ199" s="57">
        <v>0</v>
      </c>
      <c r="AR199" s="52">
        <v>0</v>
      </c>
      <c r="AS199" s="184">
        <v>0</v>
      </c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5" customHeight="1" x14ac:dyDescent="0.2">
      <c r="A200" s="347" t="s">
        <v>65</v>
      </c>
      <c r="B200" s="348">
        <f t="shared" si="35"/>
        <v>0</v>
      </c>
      <c r="C200" s="349">
        <f t="shared" si="32"/>
        <v>0</v>
      </c>
      <c r="D200" s="350">
        <f t="shared" si="32"/>
        <v>0</v>
      </c>
      <c r="E200" s="190">
        <v>0</v>
      </c>
      <c r="F200" s="85">
        <v>0</v>
      </c>
      <c r="G200" s="84">
        <v>0</v>
      </c>
      <c r="H200" s="85">
        <v>0</v>
      </c>
      <c r="I200" s="84">
        <v>0</v>
      </c>
      <c r="J200" s="85">
        <v>0</v>
      </c>
      <c r="K200" s="84">
        <v>0</v>
      </c>
      <c r="L200" s="85">
        <v>0</v>
      </c>
      <c r="M200" s="84">
        <v>0</v>
      </c>
      <c r="N200" s="85">
        <v>0</v>
      </c>
      <c r="O200" s="84">
        <v>0</v>
      </c>
      <c r="P200" s="85">
        <v>0</v>
      </c>
      <c r="Q200" s="84">
        <v>0</v>
      </c>
      <c r="R200" s="85">
        <v>0</v>
      </c>
      <c r="S200" s="84">
        <v>0</v>
      </c>
      <c r="T200" s="85">
        <v>0</v>
      </c>
      <c r="U200" s="84">
        <v>0</v>
      </c>
      <c r="V200" s="85">
        <v>0</v>
      </c>
      <c r="W200" s="84">
        <v>0</v>
      </c>
      <c r="X200" s="85">
        <v>0</v>
      </c>
      <c r="Y200" s="84">
        <v>0</v>
      </c>
      <c r="Z200" s="85">
        <v>0</v>
      </c>
      <c r="AA200" s="84">
        <v>0</v>
      </c>
      <c r="AB200" s="85">
        <v>0</v>
      </c>
      <c r="AC200" s="84">
        <v>0</v>
      </c>
      <c r="AD200" s="85">
        <v>0</v>
      </c>
      <c r="AE200" s="84">
        <v>0</v>
      </c>
      <c r="AF200" s="85">
        <v>0</v>
      </c>
      <c r="AG200" s="84">
        <v>0</v>
      </c>
      <c r="AH200" s="85">
        <v>0</v>
      </c>
      <c r="AI200" s="84">
        <v>0</v>
      </c>
      <c r="AJ200" s="85">
        <v>0</v>
      </c>
      <c r="AK200" s="84">
        <v>0</v>
      </c>
      <c r="AL200" s="85">
        <v>0</v>
      </c>
      <c r="AM200" s="84">
        <v>0</v>
      </c>
      <c r="AN200" s="85">
        <v>0</v>
      </c>
      <c r="AO200" s="86">
        <v>0</v>
      </c>
      <c r="AP200" s="87">
        <v>0</v>
      </c>
      <c r="AQ200" s="316">
        <v>0</v>
      </c>
      <c r="AR200" s="85">
        <v>0</v>
      </c>
      <c r="AS200" s="85">
        <v>0</v>
      </c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x14ac:dyDescent="0.2">
      <c r="A202" s="1100" t="s">
        <v>79</v>
      </c>
      <c r="B202" s="1104" t="s">
        <v>80</v>
      </c>
      <c r="C202" s="954"/>
      <c r="D202" s="1105"/>
      <c r="E202" s="996" t="s">
        <v>81</v>
      </c>
      <c r="F202" s="1121"/>
      <c r="G202" s="1121"/>
      <c r="H202" s="1121"/>
      <c r="I202" s="1121"/>
      <c r="J202" s="1121"/>
      <c r="K202" s="1121"/>
      <c r="L202" s="1121"/>
      <c r="M202" s="1121"/>
      <c r="N202" s="1121"/>
      <c r="O202" s="1121"/>
      <c r="P202" s="1121"/>
      <c r="Q202" s="1121"/>
      <c r="R202" s="1121"/>
      <c r="S202" s="1121"/>
      <c r="T202" s="1121"/>
      <c r="U202" s="1121"/>
      <c r="V202" s="1121"/>
      <c r="W202" s="1121"/>
      <c r="X202" s="1121"/>
      <c r="Y202" s="1121"/>
      <c r="Z202" s="1121"/>
      <c r="AA202" s="1121"/>
      <c r="AB202" s="1121"/>
      <c r="AC202" s="1121"/>
      <c r="AD202" s="1121"/>
      <c r="AE202" s="1121"/>
      <c r="AF202" s="1121"/>
      <c r="AG202" s="1121"/>
      <c r="AH202" s="1121"/>
      <c r="AI202" s="1121"/>
      <c r="AJ202" s="1121"/>
      <c r="AK202" s="1121"/>
      <c r="AL202" s="1121"/>
      <c r="AM202" s="1121"/>
      <c r="AN202" s="1121"/>
      <c r="AO202" s="1121"/>
      <c r="AP202" s="1115"/>
      <c r="AQ202" s="1112" t="s">
        <v>82</v>
      </c>
      <c r="AR202" s="1113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5" customHeight="1" x14ac:dyDescent="0.2">
      <c r="A203" s="895"/>
      <c r="B203" s="913"/>
      <c r="C203" s="934"/>
      <c r="D203" s="935"/>
      <c r="E203" s="992" t="s">
        <v>10</v>
      </c>
      <c r="F203" s="1114"/>
      <c r="G203" s="992" t="s">
        <v>11</v>
      </c>
      <c r="H203" s="1114"/>
      <c r="I203" s="992" t="s">
        <v>12</v>
      </c>
      <c r="J203" s="1114"/>
      <c r="K203" s="992" t="s">
        <v>13</v>
      </c>
      <c r="L203" s="1114"/>
      <c r="M203" s="992" t="s">
        <v>14</v>
      </c>
      <c r="N203" s="1114"/>
      <c r="O203" s="992" t="s">
        <v>15</v>
      </c>
      <c r="P203" s="1114"/>
      <c r="Q203" s="992" t="s">
        <v>16</v>
      </c>
      <c r="R203" s="1114"/>
      <c r="S203" s="992" t="s">
        <v>17</v>
      </c>
      <c r="T203" s="1114"/>
      <c r="U203" s="992" t="s">
        <v>18</v>
      </c>
      <c r="V203" s="1114"/>
      <c r="W203" s="992" t="s">
        <v>19</v>
      </c>
      <c r="X203" s="1114"/>
      <c r="Y203" s="992" t="s">
        <v>20</v>
      </c>
      <c r="Z203" s="1114"/>
      <c r="AA203" s="992" t="s">
        <v>21</v>
      </c>
      <c r="AB203" s="1114"/>
      <c r="AC203" s="992" t="s">
        <v>22</v>
      </c>
      <c r="AD203" s="1114"/>
      <c r="AE203" s="992" t="s">
        <v>23</v>
      </c>
      <c r="AF203" s="1114"/>
      <c r="AG203" s="992" t="s">
        <v>24</v>
      </c>
      <c r="AH203" s="1114"/>
      <c r="AI203" s="992" t="s">
        <v>25</v>
      </c>
      <c r="AJ203" s="1114"/>
      <c r="AK203" s="992" t="s">
        <v>26</v>
      </c>
      <c r="AL203" s="1114"/>
      <c r="AM203" s="992" t="s">
        <v>27</v>
      </c>
      <c r="AN203" s="1114"/>
      <c r="AO203" s="996" t="s">
        <v>28</v>
      </c>
      <c r="AP203" s="1115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5" customHeight="1" x14ac:dyDescent="0.2">
      <c r="A204" s="912"/>
      <c r="B204" s="162" t="s">
        <v>32</v>
      </c>
      <c r="C204" s="16" t="s">
        <v>33</v>
      </c>
      <c r="D204" s="687" t="s">
        <v>34</v>
      </c>
      <c r="E204" s="15" t="s">
        <v>33</v>
      </c>
      <c r="F204" s="687" t="s">
        <v>34</v>
      </c>
      <c r="G204" s="15" t="s">
        <v>33</v>
      </c>
      <c r="H204" s="687" t="s">
        <v>34</v>
      </c>
      <c r="I204" s="15" t="s">
        <v>33</v>
      </c>
      <c r="J204" s="687" t="s">
        <v>34</v>
      </c>
      <c r="K204" s="15" t="s">
        <v>33</v>
      </c>
      <c r="L204" s="687" t="s">
        <v>34</v>
      </c>
      <c r="M204" s="15" t="s">
        <v>33</v>
      </c>
      <c r="N204" s="687" t="s">
        <v>34</v>
      </c>
      <c r="O204" s="15" t="s">
        <v>33</v>
      </c>
      <c r="P204" s="687" t="s">
        <v>34</v>
      </c>
      <c r="Q204" s="15" t="s">
        <v>33</v>
      </c>
      <c r="R204" s="687" t="s">
        <v>34</v>
      </c>
      <c r="S204" s="15" t="s">
        <v>33</v>
      </c>
      <c r="T204" s="687" t="s">
        <v>34</v>
      </c>
      <c r="U204" s="15" t="s">
        <v>33</v>
      </c>
      <c r="V204" s="687" t="s">
        <v>34</v>
      </c>
      <c r="W204" s="15" t="s">
        <v>33</v>
      </c>
      <c r="X204" s="687" t="s">
        <v>34</v>
      </c>
      <c r="Y204" s="15" t="s">
        <v>33</v>
      </c>
      <c r="Z204" s="687" t="s">
        <v>34</v>
      </c>
      <c r="AA204" s="15" t="s">
        <v>33</v>
      </c>
      <c r="AB204" s="687" t="s">
        <v>34</v>
      </c>
      <c r="AC204" s="15" t="s">
        <v>33</v>
      </c>
      <c r="AD204" s="687" t="s">
        <v>34</v>
      </c>
      <c r="AE204" s="15" t="s">
        <v>33</v>
      </c>
      <c r="AF204" s="687" t="s">
        <v>34</v>
      </c>
      <c r="AG204" s="15" t="s">
        <v>33</v>
      </c>
      <c r="AH204" s="687" t="s">
        <v>34</v>
      </c>
      <c r="AI204" s="15" t="s">
        <v>33</v>
      </c>
      <c r="AJ204" s="687" t="s">
        <v>34</v>
      </c>
      <c r="AK204" s="15" t="s">
        <v>33</v>
      </c>
      <c r="AL204" s="687" t="s">
        <v>34</v>
      </c>
      <c r="AM204" s="15" t="s">
        <v>33</v>
      </c>
      <c r="AN204" s="687" t="s">
        <v>34</v>
      </c>
      <c r="AO204" s="15" t="s">
        <v>33</v>
      </c>
      <c r="AP204" s="687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9" t="s">
        <v>84</v>
      </c>
      <c r="B205" s="342">
        <f t="shared" ref="B205:B210" si="36">SUM(C205+D205)</f>
        <v>157</v>
      </c>
      <c r="C205" s="343">
        <f t="shared" ref="C205:D210" si="37">SUM(E205+G205+I205+K205+M205+O205+Q205+S205+U205+W205+Y205+AA205+AC205+AE205+AG205+AI205+AK205+AM205+AO205)</f>
        <v>52</v>
      </c>
      <c r="D205" s="334">
        <f t="shared" si="37"/>
        <v>105</v>
      </c>
      <c r="E205" s="37">
        <v>0</v>
      </c>
      <c r="F205" s="38">
        <v>0</v>
      </c>
      <c r="G205" s="37">
        <v>0</v>
      </c>
      <c r="H205" s="39">
        <v>0</v>
      </c>
      <c r="I205" s="37">
        <v>0</v>
      </c>
      <c r="J205" s="39">
        <v>1</v>
      </c>
      <c r="K205" s="37">
        <v>1</v>
      </c>
      <c r="L205" s="39">
        <v>3</v>
      </c>
      <c r="M205" s="37">
        <v>1</v>
      </c>
      <c r="N205" s="39">
        <v>4</v>
      </c>
      <c r="O205" s="37">
        <v>4</v>
      </c>
      <c r="P205" s="39">
        <v>6</v>
      </c>
      <c r="Q205" s="37">
        <v>1</v>
      </c>
      <c r="R205" s="39">
        <v>1</v>
      </c>
      <c r="S205" s="37">
        <v>0</v>
      </c>
      <c r="T205" s="39">
        <v>2</v>
      </c>
      <c r="U205" s="37">
        <v>5</v>
      </c>
      <c r="V205" s="39">
        <v>4</v>
      </c>
      <c r="W205" s="37">
        <v>0</v>
      </c>
      <c r="X205" s="39">
        <v>3</v>
      </c>
      <c r="Y205" s="40">
        <v>5</v>
      </c>
      <c r="Z205" s="39">
        <v>4</v>
      </c>
      <c r="AA205" s="40">
        <v>5</v>
      </c>
      <c r="AB205" s="39">
        <v>8</v>
      </c>
      <c r="AC205" s="40">
        <v>3</v>
      </c>
      <c r="AD205" s="39">
        <v>6</v>
      </c>
      <c r="AE205" s="40">
        <v>4</v>
      </c>
      <c r="AF205" s="39">
        <v>14</v>
      </c>
      <c r="AG205" s="40">
        <v>6</v>
      </c>
      <c r="AH205" s="39">
        <v>8</v>
      </c>
      <c r="AI205" s="40">
        <v>3</v>
      </c>
      <c r="AJ205" s="39">
        <v>14</v>
      </c>
      <c r="AK205" s="40">
        <v>4</v>
      </c>
      <c r="AL205" s="39">
        <v>9</v>
      </c>
      <c r="AM205" s="40">
        <v>5</v>
      </c>
      <c r="AN205" s="39">
        <v>8</v>
      </c>
      <c r="AO205" s="40">
        <v>5</v>
      </c>
      <c r="AP205" s="39">
        <v>10</v>
      </c>
      <c r="AQ205" s="354">
        <v>157</v>
      </c>
      <c r="AR205" s="355">
        <v>209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180" t="s">
        <v>85</v>
      </c>
      <c r="B206" s="324">
        <f t="shared" si="36"/>
        <v>0</v>
      </c>
      <c r="C206" s="325">
        <f t="shared" si="37"/>
        <v>0</v>
      </c>
      <c r="D206" s="326">
        <f t="shared" si="37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8">CA206&amp;CB206</f>
        <v/>
      </c>
      <c r="AT206" s="30"/>
      <c r="CA206" s="31" t="str">
        <f t="shared" ref="CA206:CA209" si="39">IF(CG206=1,"* El número de Beneficiarios NO DEBE ser mayor que el Total. ","")</f>
        <v/>
      </c>
      <c r="CB206" s="31" t="str">
        <f t="shared" ref="CB206:CB209" si="40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1">IF(B206&lt;AQ206,1,0)</f>
        <v>0</v>
      </c>
      <c r="CH206" s="32">
        <f t="shared" ref="CH206:CH209" si="42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180" t="s">
        <v>86</v>
      </c>
      <c r="B207" s="324">
        <f t="shared" si="36"/>
        <v>0</v>
      </c>
      <c r="C207" s="325">
        <f t="shared" si="37"/>
        <v>0</v>
      </c>
      <c r="D207" s="326">
        <f t="shared" si="37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8"/>
        <v/>
      </c>
      <c r="AT207" s="30"/>
      <c r="CA207" s="31" t="str">
        <f t="shared" si="39"/>
        <v/>
      </c>
      <c r="CB207" s="31" t="str">
        <f t="shared" si="40"/>
        <v/>
      </c>
      <c r="CC207" s="31"/>
      <c r="CD207" s="31"/>
      <c r="CE207" s="31"/>
      <c r="CF207" s="31"/>
      <c r="CG207" s="32">
        <f t="shared" si="41"/>
        <v>0</v>
      </c>
      <c r="CH207" s="32">
        <f t="shared" si="42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57" t="s">
        <v>87</v>
      </c>
      <c r="B208" s="324">
        <f t="shared" si="36"/>
        <v>0</v>
      </c>
      <c r="C208" s="325">
        <f t="shared" si="37"/>
        <v>0</v>
      </c>
      <c r="D208" s="346">
        <f t="shared" si="37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8"/>
        <v/>
      </c>
      <c r="AT208" s="30"/>
      <c r="CA208" s="31" t="str">
        <f t="shared" si="39"/>
        <v/>
      </c>
      <c r="CB208" s="31" t="str">
        <f t="shared" si="40"/>
        <v/>
      </c>
      <c r="CC208" s="31"/>
      <c r="CD208" s="31"/>
      <c r="CE208" s="31"/>
      <c r="CF208" s="31"/>
      <c r="CG208" s="32">
        <f t="shared" si="41"/>
        <v>0</v>
      </c>
      <c r="CH208" s="32">
        <f t="shared" si="42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357" t="s">
        <v>126</v>
      </c>
      <c r="B209" s="181">
        <f t="shared" si="36"/>
        <v>0</v>
      </c>
      <c r="C209" s="182">
        <f t="shared" si="37"/>
        <v>0</v>
      </c>
      <c r="D209" s="326">
        <f t="shared" si="37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8"/>
        <v/>
      </c>
      <c r="AT209" s="30"/>
      <c r="CA209" s="31" t="str">
        <f t="shared" si="39"/>
        <v/>
      </c>
      <c r="CB209" s="31" t="str">
        <f t="shared" si="40"/>
        <v/>
      </c>
      <c r="CC209" s="31"/>
      <c r="CD209" s="31"/>
      <c r="CE209" s="31"/>
      <c r="CF209" s="31"/>
      <c r="CG209" s="32">
        <f t="shared" si="41"/>
        <v>0</v>
      </c>
      <c r="CH209" s="32">
        <f t="shared" si="42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18.75" customHeight="1" x14ac:dyDescent="0.2">
      <c r="A210" s="358" t="s">
        <v>198</v>
      </c>
      <c r="B210" s="359">
        <f t="shared" si="36"/>
        <v>0</v>
      </c>
      <c r="C210" s="349">
        <f t="shared" si="37"/>
        <v>0</v>
      </c>
      <c r="D210" s="360">
        <f t="shared" ref="D210" si="43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8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8.75" customHeight="1" x14ac:dyDescent="0.2">
      <c r="A211" s="312" t="s">
        <v>5</v>
      </c>
      <c r="B211" s="363">
        <f>SUM(B205:B210)</f>
        <v>157</v>
      </c>
      <c r="C211" s="364">
        <f>SUM(C205:C210)</f>
        <v>52</v>
      </c>
      <c r="D211" s="365">
        <f>SUM(D205:D210)</f>
        <v>105</v>
      </c>
      <c r="E211" s="20">
        <f>SUM(E205:E210)</f>
        <v>0</v>
      </c>
      <c r="F211" s="366">
        <f>SUM(F205:F210)</f>
        <v>0</v>
      </c>
      <c r="G211" s="363">
        <f t="shared" ref="G211:AR211" si="44">SUM(G205:G210)</f>
        <v>0</v>
      </c>
      <c r="H211" s="367">
        <f t="shared" si="44"/>
        <v>0</v>
      </c>
      <c r="I211" s="363">
        <f t="shared" si="44"/>
        <v>0</v>
      </c>
      <c r="J211" s="367">
        <f t="shared" si="44"/>
        <v>1</v>
      </c>
      <c r="K211" s="363">
        <f t="shared" si="44"/>
        <v>1</v>
      </c>
      <c r="L211" s="367">
        <f t="shared" si="44"/>
        <v>3</v>
      </c>
      <c r="M211" s="363">
        <f t="shared" si="44"/>
        <v>1</v>
      </c>
      <c r="N211" s="367">
        <f t="shared" si="44"/>
        <v>4</v>
      </c>
      <c r="O211" s="363">
        <f t="shared" si="44"/>
        <v>4</v>
      </c>
      <c r="P211" s="367">
        <f t="shared" si="44"/>
        <v>6</v>
      </c>
      <c r="Q211" s="363">
        <f t="shared" si="44"/>
        <v>1</v>
      </c>
      <c r="R211" s="367">
        <f t="shared" si="44"/>
        <v>1</v>
      </c>
      <c r="S211" s="363">
        <f t="shared" si="44"/>
        <v>0</v>
      </c>
      <c r="T211" s="367">
        <f t="shared" si="44"/>
        <v>2</v>
      </c>
      <c r="U211" s="363">
        <f t="shared" si="44"/>
        <v>5</v>
      </c>
      <c r="V211" s="367">
        <f t="shared" si="44"/>
        <v>4</v>
      </c>
      <c r="W211" s="363">
        <f t="shared" si="44"/>
        <v>0</v>
      </c>
      <c r="X211" s="367">
        <f t="shared" si="44"/>
        <v>3</v>
      </c>
      <c r="Y211" s="363">
        <f t="shared" si="44"/>
        <v>5</v>
      </c>
      <c r="Z211" s="367">
        <f t="shared" si="44"/>
        <v>4</v>
      </c>
      <c r="AA211" s="363">
        <f t="shared" si="44"/>
        <v>5</v>
      </c>
      <c r="AB211" s="367">
        <f t="shared" si="44"/>
        <v>8</v>
      </c>
      <c r="AC211" s="363">
        <f t="shared" si="44"/>
        <v>3</v>
      </c>
      <c r="AD211" s="367">
        <f t="shared" si="44"/>
        <v>6</v>
      </c>
      <c r="AE211" s="363">
        <f t="shared" si="44"/>
        <v>4</v>
      </c>
      <c r="AF211" s="367">
        <f t="shared" si="44"/>
        <v>14</v>
      </c>
      <c r="AG211" s="363">
        <f t="shared" si="44"/>
        <v>6</v>
      </c>
      <c r="AH211" s="367">
        <f t="shared" si="44"/>
        <v>8</v>
      </c>
      <c r="AI211" s="363">
        <f t="shared" si="44"/>
        <v>3</v>
      </c>
      <c r="AJ211" s="367">
        <f t="shared" si="44"/>
        <v>14</v>
      </c>
      <c r="AK211" s="363">
        <f t="shared" si="44"/>
        <v>4</v>
      </c>
      <c r="AL211" s="367">
        <f t="shared" si="44"/>
        <v>9</v>
      </c>
      <c r="AM211" s="363">
        <f t="shared" si="44"/>
        <v>5</v>
      </c>
      <c r="AN211" s="367">
        <f t="shared" si="44"/>
        <v>8</v>
      </c>
      <c r="AO211" s="368">
        <f t="shared" si="44"/>
        <v>5</v>
      </c>
      <c r="AP211" s="367">
        <f t="shared" si="44"/>
        <v>10</v>
      </c>
      <c r="AQ211" s="365">
        <f t="shared" si="44"/>
        <v>157</v>
      </c>
      <c r="AR211" s="369">
        <f t="shared" si="44"/>
        <v>209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5" customHeight="1" x14ac:dyDescent="0.2">
      <c r="A213" s="623" t="s">
        <v>79</v>
      </c>
      <c r="B213" s="695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9" t="s">
        <v>84</v>
      </c>
      <c r="B214" s="284">
        <v>329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180" t="s">
        <v>85</v>
      </c>
      <c r="B215" s="100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180" t="s">
        <v>86</v>
      </c>
      <c r="B216" s="100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357" t="s">
        <v>87</v>
      </c>
      <c r="B217" s="100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18" customHeight="1" x14ac:dyDescent="0.2">
      <c r="A218" s="371" t="s">
        <v>198</v>
      </c>
      <c r="B218" s="318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18" customHeight="1" x14ac:dyDescent="0.2">
      <c r="A219" s="523" t="s">
        <v>5</v>
      </c>
      <c r="B219" s="291">
        <f>SUM(B214:B218)</f>
        <v>329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26.45" customHeight="1" x14ac:dyDescent="0.2">
      <c r="A221" s="623" t="s">
        <v>79</v>
      </c>
      <c r="B221" s="622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9" t="s">
        <v>84</v>
      </c>
      <c r="B222" s="216">
        <v>1312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180" t="s">
        <v>85</v>
      </c>
      <c r="B223" s="100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180" t="s">
        <v>86</v>
      </c>
      <c r="B224" s="100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18" customHeight="1" x14ac:dyDescent="0.2">
      <c r="A225" s="373" t="s">
        <v>87</v>
      </c>
      <c r="B225" s="91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18" customHeight="1" x14ac:dyDescent="0.2">
      <c r="A226" s="523" t="s">
        <v>5</v>
      </c>
      <c r="B226" s="291">
        <f>SUM(B222:B225)</f>
        <v>1312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4" customHeight="1" x14ac:dyDescent="0.2">
      <c r="A228" s="623" t="s">
        <v>202</v>
      </c>
      <c r="B228" s="622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ht="19.5" customHeight="1" x14ac:dyDescent="0.2">
      <c r="A233" s="626" t="s">
        <v>92</v>
      </c>
      <c r="B233" s="622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228" t="s">
        <v>96</v>
      </c>
      <c r="B234" s="284">
        <v>875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x14ac:dyDescent="0.2">
      <c r="A235" s="229" t="s">
        <v>97</v>
      </c>
      <c r="B235" s="216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230" t="s">
        <v>98</v>
      </c>
      <c r="B236" s="100">
        <v>761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ht="15" customHeight="1" x14ac:dyDescent="0.2">
      <c r="A237" s="230" t="s">
        <v>99</v>
      </c>
      <c r="B237" s="100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230" t="s">
        <v>100</v>
      </c>
      <c r="B238" s="100">
        <v>86</v>
      </c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2"/>
      <c r="CV238" s="2"/>
      <c r="CW238" s="2"/>
      <c r="CX238" s="2"/>
      <c r="CY238" s="2"/>
      <c r="CZ238" s="2"/>
    </row>
    <row r="239" spans="1:104" x14ac:dyDescent="0.2">
      <c r="A239" s="230" t="s">
        <v>207</v>
      </c>
      <c r="B239" s="100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2"/>
      <c r="CV239" s="2"/>
      <c r="CW239" s="2"/>
      <c r="CX239" s="2"/>
      <c r="CY239" s="2"/>
      <c r="CZ239" s="2"/>
    </row>
    <row r="240" spans="1:104" x14ac:dyDescent="0.2">
      <c r="A240" s="230" t="s">
        <v>208</v>
      </c>
      <c r="B240" s="100"/>
      <c r="CU240" s="2"/>
      <c r="CV240" s="2"/>
      <c r="CW240" s="2"/>
      <c r="CX240" s="2"/>
      <c r="CY240" s="2"/>
      <c r="CZ240" s="2"/>
    </row>
    <row r="241" spans="1:104" x14ac:dyDescent="0.2">
      <c r="A241" s="230" t="s">
        <v>101</v>
      </c>
      <c r="B241" s="100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ht="15.75" customHeight="1" x14ac:dyDescent="0.2">
      <c r="A242" s="230" t="s">
        <v>102</v>
      </c>
      <c r="B242" s="100">
        <v>1777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16.5" customHeight="1" x14ac:dyDescent="0.2">
      <c r="A243" s="231" t="s">
        <v>103</v>
      </c>
      <c r="B243" s="100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ht="16.5" customHeight="1" x14ac:dyDescent="0.2">
      <c r="A244" s="232" t="s">
        <v>104</v>
      </c>
      <c r="B244" s="100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233" t="s">
        <v>105</v>
      </c>
      <c r="B245" s="100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x14ac:dyDescent="0.2">
      <c r="A246" s="233" t="s">
        <v>106</v>
      </c>
      <c r="B246" s="100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ht="27" customHeight="1" x14ac:dyDescent="0.2">
      <c r="A247" s="232" t="s">
        <v>107</v>
      </c>
      <c r="B247" s="100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234" t="s">
        <v>108</v>
      </c>
      <c r="B248" s="100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x14ac:dyDescent="0.2">
      <c r="A249" s="235" t="s">
        <v>109</v>
      </c>
      <c r="B249" s="100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x14ac:dyDescent="0.2">
      <c r="A250" s="233" t="s">
        <v>110</v>
      </c>
      <c r="B250" s="100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27" customHeight="1" x14ac:dyDescent="0.2">
      <c r="A251" s="232" t="s">
        <v>111</v>
      </c>
      <c r="B251" s="100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x14ac:dyDescent="0.2">
      <c r="A252" s="232" t="s">
        <v>112</v>
      </c>
      <c r="B252" s="100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x14ac:dyDescent="0.2">
      <c r="A253" s="233" t="s">
        <v>113</v>
      </c>
      <c r="B253" s="100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233" t="s">
        <v>114</v>
      </c>
      <c r="B254" s="100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233" t="s">
        <v>115</v>
      </c>
      <c r="B255" s="100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15" customHeight="1" x14ac:dyDescent="0.2">
      <c r="A256" s="233" t="s">
        <v>116</v>
      </c>
      <c r="B256" s="100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236" t="s">
        <v>117</v>
      </c>
      <c r="B257" s="100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237" t="s">
        <v>118</v>
      </c>
      <c r="B258" s="100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237" t="s">
        <v>119</v>
      </c>
      <c r="B259" s="100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237" t="s">
        <v>120</v>
      </c>
      <c r="B260" s="100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26.25" customHeight="1" x14ac:dyDescent="0.2">
      <c r="A261" s="238" t="s">
        <v>121</v>
      </c>
      <c r="B261" s="100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237" t="s">
        <v>122</v>
      </c>
      <c r="B262" s="100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77" t="s">
        <v>209</v>
      </c>
      <c r="B263" s="100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234" t="s">
        <v>210</v>
      </c>
      <c r="B264" s="100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234" t="s">
        <v>211</v>
      </c>
      <c r="B265" s="100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5" customHeight="1" x14ac:dyDescent="0.2">
      <c r="A266" s="234" t="s">
        <v>212</v>
      </c>
      <c r="B266" s="100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5" customHeight="1" x14ac:dyDescent="0.2">
      <c r="A267" s="234" t="s">
        <v>123</v>
      </c>
      <c r="B267" s="100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15" customHeight="1" x14ac:dyDescent="0.2">
      <c r="A268" s="239" t="s">
        <v>124</v>
      </c>
      <c r="B268" s="318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17.25" customHeight="1" x14ac:dyDescent="0.2">
      <c r="A269" s="312" t="s">
        <v>5</v>
      </c>
      <c r="B269" s="259">
        <f>SUM(B234:B268)</f>
        <v>3499</v>
      </c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30.75" customHeight="1" x14ac:dyDescent="0.2">
      <c r="A270" s="415" t="s">
        <v>250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ht="21.75" customHeight="1" x14ac:dyDescent="0.2">
      <c r="A271" s="1118" t="s">
        <v>214</v>
      </c>
      <c r="B271" s="1024" t="s">
        <v>5</v>
      </c>
      <c r="C271" s="1119"/>
      <c r="D271" s="1120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</row>
    <row r="272" spans="1:104" ht="23.25" customHeight="1" x14ac:dyDescent="0.2">
      <c r="A272" s="862"/>
      <c r="B272" s="380" t="s">
        <v>32</v>
      </c>
      <c r="C272" s="116" t="s">
        <v>33</v>
      </c>
      <c r="D272" s="696" t="s">
        <v>34</v>
      </c>
      <c r="E272" s="381" t="s">
        <v>33</v>
      </c>
      <c r="F272" s="697" t="s">
        <v>34</v>
      </c>
      <c r="G272" s="381" t="s">
        <v>33</v>
      </c>
      <c r="H272" s="697" t="s">
        <v>34</v>
      </c>
      <c r="I272" s="381" t="s">
        <v>33</v>
      </c>
      <c r="J272" s="697" t="s">
        <v>34</v>
      </c>
      <c r="K272" s="381" t="s">
        <v>33</v>
      </c>
      <c r="L272" s="697" t="s">
        <v>34</v>
      </c>
      <c r="M272" s="381" t="s">
        <v>33</v>
      </c>
      <c r="N272" s="697" t="s">
        <v>34</v>
      </c>
      <c r="O272" s="381" t="s">
        <v>33</v>
      </c>
      <c r="P272" s="697" t="s">
        <v>34</v>
      </c>
      <c r="Q272" s="381" t="s">
        <v>33</v>
      </c>
      <c r="R272" s="697" t="s">
        <v>34</v>
      </c>
      <c r="S272" s="381" t="s">
        <v>33</v>
      </c>
      <c r="T272" s="697" t="s">
        <v>34</v>
      </c>
      <c r="U272" s="381" t="s">
        <v>33</v>
      </c>
      <c r="V272" s="697" t="s">
        <v>34</v>
      </c>
      <c r="W272" s="381" t="s">
        <v>33</v>
      </c>
      <c r="X272" s="697" t="s">
        <v>34</v>
      </c>
      <c r="Y272" s="381" t="s">
        <v>33</v>
      </c>
      <c r="Z272" s="697" t="s">
        <v>34</v>
      </c>
      <c r="AA272" s="381" t="s">
        <v>33</v>
      </c>
      <c r="AB272" s="697" t="s">
        <v>34</v>
      </c>
      <c r="AC272" s="381" t="s">
        <v>33</v>
      </c>
      <c r="AD272" s="697" t="s">
        <v>34</v>
      </c>
      <c r="AE272" s="381" t="s">
        <v>33</v>
      </c>
      <c r="AF272" s="697" t="s">
        <v>34</v>
      </c>
      <c r="AG272" s="381" t="s">
        <v>33</v>
      </c>
      <c r="AH272" s="697" t="s">
        <v>34</v>
      </c>
      <c r="AI272" s="381" t="s">
        <v>33</v>
      </c>
      <c r="AJ272" s="697" t="s">
        <v>34</v>
      </c>
      <c r="AK272" s="381" t="s">
        <v>33</v>
      </c>
      <c r="AL272" s="697" t="s">
        <v>34</v>
      </c>
      <c r="AM272" s="381" t="s">
        <v>33</v>
      </c>
      <c r="AN272" s="697" t="s">
        <v>34</v>
      </c>
      <c r="AO272" s="381" t="s">
        <v>33</v>
      </c>
      <c r="AP272" s="697" t="s">
        <v>34</v>
      </c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</row>
    <row r="273" spans="1:104" s="385" customFormat="1" ht="16.899999999999999" hidden="1" customHeight="1" x14ac:dyDescent="0.2">
      <c r="A273" s="698" t="s">
        <v>215</v>
      </c>
      <c r="B273" s="620"/>
      <c r="C273" s="381"/>
      <c r="D273" s="697"/>
      <c r="E273" s="381"/>
      <c r="F273" s="697"/>
      <c r="G273" s="381"/>
      <c r="H273" s="697"/>
      <c r="I273" s="381"/>
      <c r="J273" s="697"/>
      <c r="K273" s="381"/>
      <c r="L273" s="697"/>
      <c r="M273" s="381"/>
      <c r="N273" s="697"/>
      <c r="O273" s="381"/>
      <c r="P273" s="697"/>
      <c r="Q273" s="381"/>
      <c r="R273" s="697"/>
      <c r="S273" s="381"/>
      <c r="T273" s="697"/>
      <c r="U273" s="381"/>
      <c r="V273" s="697"/>
      <c r="W273" s="381"/>
      <c r="X273" s="697"/>
      <c r="Y273" s="381"/>
      <c r="Z273" s="697"/>
      <c r="AA273" s="381"/>
      <c r="AB273" s="697"/>
      <c r="AC273" s="381"/>
      <c r="AD273" s="697"/>
      <c r="AE273" s="381"/>
      <c r="AF273" s="697"/>
      <c r="AG273" s="381"/>
      <c r="AH273" s="697"/>
      <c r="AI273" s="381"/>
      <c r="AJ273" s="697"/>
      <c r="AK273" s="381"/>
      <c r="AL273" s="697"/>
      <c r="AM273" s="381"/>
      <c r="AN273" s="697"/>
      <c r="AO273" s="381"/>
      <c r="AP273" s="697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699" t="s">
        <v>216</v>
      </c>
      <c r="B274" s="388">
        <f>SUM(C274:D274)</f>
        <v>18</v>
      </c>
      <c r="C274" s="389">
        <f>+E274+G274+I274+K274+M274+O274+Q274+S274+U274+W274+Y274+AA274+AC274+AE274+AG274+AI274+AK274+AM274+AO274</f>
        <v>9</v>
      </c>
      <c r="D274" s="430">
        <f>+F274+H274+J274+L274+N274+P274+R274+T274+V274+X274+Z274+AB274+AD274+AF274+AH274+AJ274+AL274+AN274+AP274</f>
        <v>9</v>
      </c>
      <c r="E274" s="391">
        <v>0</v>
      </c>
      <c r="F274" s="392">
        <v>0</v>
      </c>
      <c r="G274" s="391">
        <v>0</v>
      </c>
      <c r="H274" s="392">
        <v>0</v>
      </c>
      <c r="I274" s="391">
        <v>0</v>
      </c>
      <c r="J274" s="392">
        <v>0</v>
      </c>
      <c r="K274" s="391">
        <v>0</v>
      </c>
      <c r="L274" s="392">
        <v>0</v>
      </c>
      <c r="M274" s="391">
        <v>0</v>
      </c>
      <c r="N274" s="392">
        <v>0</v>
      </c>
      <c r="O274" s="391">
        <v>0</v>
      </c>
      <c r="P274" s="392">
        <v>0</v>
      </c>
      <c r="Q274" s="391">
        <v>0</v>
      </c>
      <c r="R274" s="392">
        <v>0</v>
      </c>
      <c r="S274" s="391">
        <v>0</v>
      </c>
      <c r="T274" s="392">
        <v>0</v>
      </c>
      <c r="U274" s="391">
        <v>0</v>
      </c>
      <c r="V274" s="392">
        <v>0</v>
      </c>
      <c r="W274" s="391">
        <v>0</v>
      </c>
      <c r="X274" s="392">
        <v>0</v>
      </c>
      <c r="Y274" s="391">
        <v>0</v>
      </c>
      <c r="Z274" s="392">
        <v>0</v>
      </c>
      <c r="AA274" s="391">
        <v>1</v>
      </c>
      <c r="AB274" s="392">
        <v>0</v>
      </c>
      <c r="AC274" s="391">
        <v>0</v>
      </c>
      <c r="AD274" s="392">
        <v>0</v>
      </c>
      <c r="AE274" s="391">
        <v>0</v>
      </c>
      <c r="AF274" s="392">
        <v>0</v>
      </c>
      <c r="AG274" s="391">
        <v>1</v>
      </c>
      <c r="AH274" s="392">
        <v>1</v>
      </c>
      <c r="AI274" s="391">
        <v>0</v>
      </c>
      <c r="AJ274" s="392">
        <v>0</v>
      </c>
      <c r="AK274" s="391">
        <v>1</v>
      </c>
      <c r="AL274" s="392">
        <v>3</v>
      </c>
      <c r="AM274" s="391">
        <v>3</v>
      </c>
      <c r="AN274" s="392">
        <v>3</v>
      </c>
      <c r="AO274" s="391">
        <v>3</v>
      </c>
      <c r="AP274" s="393">
        <v>2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1021" t="s">
        <v>217</v>
      </c>
      <c r="B275" s="1116"/>
      <c r="C275" s="1116"/>
      <c r="D275" s="1116"/>
      <c r="E275" s="1116"/>
      <c r="F275" s="1116"/>
      <c r="G275" s="1116"/>
      <c r="H275" s="1116"/>
      <c r="I275" s="1116"/>
      <c r="J275" s="1116"/>
      <c r="K275" s="1116"/>
      <c r="L275" s="1116"/>
      <c r="M275" s="1116"/>
      <c r="N275" s="1116"/>
      <c r="O275" s="1116"/>
      <c r="P275" s="1116"/>
      <c r="Q275" s="1116"/>
      <c r="R275" s="1116"/>
      <c r="S275" s="1116"/>
      <c r="T275" s="1116"/>
      <c r="U275" s="1116"/>
      <c r="V275" s="1116"/>
      <c r="W275" s="1116"/>
      <c r="X275" s="1116"/>
      <c r="Y275" s="1116"/>
      <c r="Z275" s="1116"/>
      <c r="AA275" s="1116"/>
      <c r="AB275" s="1116"/>
      <c r="AC275" s="1116"/>
      <c r="AD275" s="1116"/>
      <c r="AE275" s="1116"/>
      <c r="AF275" s="1116"/>
      <c r="AG275" s="1116"/>
      <c r="AH275" s="1116"/>
      <c r="AI275" s="1116"/>
      <c r="AJ275" s="1116"/>
      <c r="AK275" s="1116"/>
      <c r="AL275" s="1116"/>
      <c r="AM275" s="1116"/>
      <c r="AN275" s="1116"/>
      <c r="AO275" s="1116"/>
      <c r="AP275" s="1117"/>
      <c r="BY275" s="2"/>
      <c r="BZ275" s="2"/>
    </row>
    <row r="276" spans="1:104" x14ac:dyDescent="0.2">
      <c r="A276" s="394" t="s">
        <v>218</v>
      </c>
      <c r="B276" s="395">
        <f t="shared" ref="B276:B289" si="45">SUM(C276:D276)</f>
        <v>7</v>
      </c>
      <c r="C276" s="396">
        <f t="shared" ref="C276:D288" si="46">+E276+G276+I276+K276+M276+O276+Q276+S276+U276+W276+Y276+AA276+AC276+AE276+AG276+AI276+AK276+AM276+AO276</f>
        <v>4</v>
      </c>
      <c r="D276" s="397">
        <f t="shared" si="46"/>
        <v>3</v>
      </c>
      <c r="E276" s="398"/>
      <c r="F276" s="399"/>
      <c r="G276" s="398"/>
      <c r="H276" s="399"/>
      <c r="I276" s="398"/>
      <c r="J276" s="399"/>
      <c r="K276" s="398"/>
      <c r="L276" s="399"/>
      <c r="M276" s="398"/>
      <c r="N276" s="399"/>
      <c r="O276" s="398"/>
      <c r="P276" s="399"/>
      <c r="Q276" s="398"/>
      <c r="R276" s="399"/>
      <c r="S276" s="398"/>
      <c r="T276" s="399"/>
      <c r="U276" s="398"/>
      <c r="V276" s="399"/>
      <c r="W276" s="398"/>
      <c r="X276" s="399"/>
      <c r="Y276" s="398"/>
      <c r="Z276" s="399"/>
      <c r="AA276" s="398">
        <v>1</v>
      </c>
      <c r="AB276" s="399"/>
      <c r="AC276" s="398"/>
      <c r="AD276" s="399"/>
      <c r="AE276" s="398"/>
      <c r="AF276" s="399"/>
      <c r="AG276" s="398"/>
      <c r="AH276" s="399"/>
      <c r="AI276" s="398"/>
      <c r="AJ276" s="399"/>
      <c r="AK276" s="398"/>
      <c r="AL276" s="399"/>
      <c r="AM276" s="398">
        <v>2</v>
      </c>
      <c r="AN276" s="399">
        <v>1</v>
      </c>
      <c r="AO276" s="398">
        <v>1</v>
      </c>
      <c r="AP276" s="400">
        <v>2</v>
      </c>
      <c r="BY276" s="2"/>
      <c r="BZ276" s="2"/>
    </row>
    <row r="277" spans="1:104" x14ac:dyDescent="0.2">
      <c r="A277" s="233" t="s">
        <v>219</v>
      </c>
      <c r="B277" s="401">
        <f t="shared" si="45"/>
        <v>2</v>
      </c>
      <c r="C277" s="402">
        <f>+E277+G277+I277+K277+M277+O277+Q277+S277+U277+W277+Y277+AA277+AC277+AE277+AG277+AI277+AK277+AM277+AO277</f>
        <v>1</v>
      </c>
      <c r="D277" s="403">
        <f t="shared" si="46"/>
        <v>1</v>
      </c>
      <c r="E277" s="404"/>
      <c r="F277" s="405"/>
      <c r="G277" s="404"/>
      <c r="H277" s="405"/>
      <c r="I277" s="404"/>
      <c r="J277" s="405"/>
      <c r="K277" s="404"/>
      <c r="L277" s="405"/>
      <c r="M277" s="404"/>
      <c r="N277" s="405"/>
      <c r="O277" s="404"/>
      <c r="P277" s="405"/>
      <c r="Q277" s="404"/>
      <c r="R277" s="405"/>
      <c r="S277" s="404"/>
      <c r="T277" s="405"/>
      <c r="U277" s="404"/>
      <c r="V277" s="405"/>
      <c r="W277" s="404"/>
      <c r="X277" s="405"/>
      <c r="Y277" s="404"/>
      <c r="Z277" s="405"/>
      <c r="AA277" s="404"/>
      <c r="AB277" s="405"/>
      <c r="AC277" s="404"/>
      <c r="AD277" s="405"/>
      <c r="AE277" s="404"/>
      <c r="AF277" s="405"/>
      <c r="AG277" s="404"/>
      <c r="AH277" s="405"/>
      <c r="AI277" s="404"/>
      <c r="AJ277" s="405"/>
      <c r="AK277" s="404"/>
      <c r="AL277" s="405"/>
      <c r="AM277" s="404">
        <v>1</v>
      </c>
      <c r="AN277" s="405"/>
      <c r="AO277" s="404"/>
      <c r="AP277" s="406">
        <v>1</v>
      </c>
      <c r="BY277" s="2"/>
      <c r="BZ277" s="2"/>
    </row>
    <row r="278" spans="1:104" x14ac:dyDescent="0.2">
      <c r="A278" s="233" t="s">
        <v>220</v>
      </c>
      <c r="B278" s="401">
        <f t="shared" si="45"/>
        <v>4</v>
      </c>
      <c r="C278" s="402">
        <f t="shared" si="46"/>
        <v>3</v>
      </c>
      <c r="D278" s="403">
        <f t="shared" si="46"/>
        <v>1</v>
      </c>
      <c r="E278" s="404"/>
      <c r="F278" s="405"/>
      <c r="G278" s="404"/>
      <c r="H278" s="405"/>
      <c r="I278" s="404"/>
      <c r="J278" s="405"/>
      <c r="K278" s="404"/>
      <c r="L278" s="405"/>
      <c r="M278" s="404"/>
      <c r="N278" s="405"/>
      <c r="O278" s="404"/>
      <c r="P278" s="405"/>
      <c r="Q278" s="404"/>
      <c r="R278" s="405"/>
      <c r="S278" s="404"/>
      <c r="T278" s="405"/>
      <c r="U278" s="404"/>
      <c r="V278" s="405"/>
      <c r="W278" s="404"/>
      <c r="X278" s="405"/>
      <c r="Y278" s="404"/>
      <c r="Z278" s="405"/>
      <c r="AA278" s="404">
        <v>1</v>
      </c>
      <c r="AB278" s="405"/>
      <c r="AC278" s="404"/>
      <c r="AD278" s="405"/>
      <c r="AE278" s="404"/>
      <c r="AF278" s="405"/>
      <c r="AG278" s="404"/>
      <c r="AH278" s="405"/>
      <c r="AI278" s="404"/>
      <c r="AJ278" s="405"/>
      <c r="AK278" s="404"/>
      <c r="AL278" s="405"/>
      <c r="AM278" s="404">
        <v>2</v>
      </c>
      <c r="AN278" s="405">
        <v>1</v>
      </c>
      <c r="AO278" s="404"/>
      <c r="AP278" s="406"/>
      <c r="BY278" s="2"/>
      <c r="BZ278" s="2"/>
    </row>
    <row r="279" spans="1:104" x14ac:dyDescent="0.2">
      <c r="A279" s="233" t="s">
        <v>221</v>
      </c>
      <c r="B279" s="401">
        <f t="shared" si="45"/>
        <v>3</v>
      </c>
      <c r="C279" s="402">
        <f t="shared" si="46"/>
        <v>2</v>
      </c>
      <c r="D279" s="403">
        <f t="shared" si="46"/>
        <v>1</v>
      </c>
      <c r="E279" s="404"/>
      <c r="F279" s="405"/>
      <c r="G279" s="404"/>
      <c r="H279" s="405"/>
      <c r="I279" s="404"/>
      <c r="J279" s="405"/>
      <c r="K279" s="404"/>
      <c r="L279" s="405"/>
      <c r="M279" s="404"/>
      <c r="N279" s="405"/>
      <c r="O279" s="404"/>
      <c r="P279" s="405"/>
      <c r="Q279" s="404"/>
      <c r="R279" s="405"/>
      <c r="S279" s="404"/>
      <c r="T279" s="405"/>
      <c r="U279" s="404"/>
      <c r="V279" s="405"/>
      <c r="W279" s="404"/>
      <c r="X279" s="405"/>
      <c r="Y279" s="404"/>
      <c r="Z279" s="405"/>
      <c r="AA279" s="404">
        <v>1</v>
      </c>
      <c r="AB279" s="405"/>
      <c r="AC279" s="404"/>
      <c r="AD279" s="405"/>
      <c r="AE279" s="404"/>
      <c r="AF279" s="405"/>
      <c r="AG279" s="404"/>
      <c r="AH279" s="405"/>
      <c r="AI279" s="404"/>
      <c r="AJ279" s="405"/>
      <c r="AK279" s="404"/>
      <c r="AL279" s="405"/>
      <c r="AM279" s="404">
        <v>1</v>
      </c>
      <c r="AN279" s="405">
        <v>1</v>
      </c>
      <c r="AO279" s="404"/>
      <c r="AP279" s="406"/>
      <c r="BY279" s="2"/>
      <c r="BZ279" s="2"/>
    </row>
    <row r="280" spans="1:104" x14ac:dyDescent="0.2">
      <c r="A280" s="233" t="s">
        <v>222</v>
      </c>
      <c r="B280" s="401">
        <f t="shared" si="45"/>
        <v>4</v>
      </c>
      <c r="C280" s="402">
        <f t="shared" si="46"/>
        <v>3</v>
      </c>
      <c r="D280" s="403">
        <f t="shared" si="46"/>
        <v>1</v>
      </c>
      <c r="E280" s="404"/>
      <c r="F280" s="405"/>
      <c r="G280" s="404"/>
      <c r="H280" s="405"/>
      <c r="I280" s="404"/>
      <c r="J280" s="405"/>
      <c r="K280" s="404"/>
      <c r="L280" s="405"/>
      <c r="M280" s="404"/>
      <c r="N280" s="405"/>
      <c r="O280" s="404"/>
      <c r="P280" s="405"/>
      <c r="Q280" s="404"/>
      <c r="R280" s="405"/>
      <c r="S280" s="404"/>
      <c r="T280" s="405"/>
      <c r="U280" s="404"/>
      <c r="V280" s="405"/>
      <c r="W280" s="404"/>
      <c r="X280" s="405"/>
      <c r="Y280" s="404"/>
      <c r="Z280" s="405"/>
      <c r="AA280" s="404"/>
      <c r="AB280" s="405"/>
      <c r="AC280" s="404"/>
      <c r="AD280" s="405"/>
      <c r="AE280" s="404"/>
      <c r="AF280" s="405"/>
      <c r="AG280" s="404">
        <v>1</v>
      </c>
      <c r="AH280" s="405"/>
      <c r="AI280" s="404"/>
      <c r="AJ280" s="405"/>
      <c r="AK280" s="404">
        <v>2</v>
      </c>
      <c r="AL280" s="405">
        <v>1</v>
      </c>
      <c r="AM280" s="404"/>
      <c r="AN280" s="405"/>
      <c r="AO280" s="404"/>
      <c r="AP280" s="406"/>
      <c r="BY280" s="2"/>
      <c r="BZ280" s="2"/>
    </row>
    <row r="281" spans="1:104" x14ac:dyDescent="0.2">
      <c r="A281" s="233" t="s">
        <v>223</v>
      </c>
      <c r="B281" s="401">
        <f t="shared" si="45"/>
        <v>9</v>
      </c>
      <c r="C281" s="402">
        <f t="shared" si="46"/>
        <v>3</v>
      </c>
      <c r="D281" s="403">
        <f t="shared" si="46"/>
        <v>6</v>
      </c>
      <c r="E281" s="404"/>
      <c r="F281" s="405"/>
      <c r="G281" s="404"/>
      <c r="H281" s="405"/>
      <c r="I281" s="404"/>
      <c r="J281" s="405"/>
      <c r="K281" s="404"/>
      <c r="L281" s="405"/>
      <c r="M281" s="404"/>
      <c r="N281" s="405"/>
      <c r="O281" s="404"/>
      <c r="P281" s="405"/>
      <c r="Q281" s="404"/>
      <c r="R281" s="405"/>
      <c r="S281" s="404"/>
      <c r="T281" s="405"/>
      <c r="U281" s="404"/>
      <c r="V281" s="405"/>
      <c r="W281" s="404"/>
      <c r="X281" s="405"/>
      <c r="Y281" s="404"/>
      <c r="Z281" s="405"/>
      <c r="AA281" s="404"/>
      <c r="AB281" s="405"/>
      <c r="AC281" s="404"/>
      <c r="AD281" s="405"/>
      <c r="AE281" s="404"/>
      <c r="AF281" s="405"/>
      <c r="AG281" s="404"/>
      <c r="AH281" s="405">
        <v>1</v>
      </c>
      <c r="AI281" s="404"/>
      <c r="AJ281" s="405"/>
      <c r="AK281" s="404"/>
      <c r="AL281" s="405">
        <v>2</v>
      </c>
      <c r="AM281" s="404">
        <v>2</v>
      </c>
      <c r="AN281" s="405">
        <v>3</v>
      </c>
      <c r="AO281" s="404">
        <v>1</v>
      </c>
      <c r="AP281" s="406"/>
      <c r="BY281" s="2"/>
      <c r="BZ281" s="2"/>
    </row>
    <row r="282" spans="1:104" x14ac:dyDescent="0.2">
      <c r="A282" s="233" t="s">
        <v>224</v>
      </c>
      <c r="B282" s="401">
        <f t="shared" si="45"/>
        <v>0</v>
      </c>
      <c r="C282" s="402">
        <f t="shared" si="46"/>
        <v>0</v>
      </c>
      <c r="D282" s="403">
        <f>+F282+H282+J282+L282+N282+P282+R282+T282+V282+X282+Z282+AB282+AD282+AF282+AH282+AJ282+AL282+AN282+AP282</f>
        <v>0</v>
      </c>
      <c r="E282" s="404"/>
      <c r="F282" s="405"/>
      <c r="G282" s="404"/>
      <c r="H282" s="405"/>
      <c r="I282" s="404"/>
      <c r="J282" s="405"/>
      <c r="K282" s="404"/>
      <c r="L282" s="405"/>
      <c r="M282" s="404"/>
      <c r="N282" s="405"/>
      <c r="O282" s="404"/>
      <c r="P282" s="405"/>
      <c r="Q282" s="404"/>
      <c r="R282" s="405"/>
      <c r="S282" s="404"/>
      <c r="T282" s="405"/>
      <c r="U282" s="404"/>
      <c r="V282" s="405"/>
      <c r="W282" s="404"/>
      <c r="X282" s="405"/>
      <c r="Y282" s="404"/>
      <c r="Z282" s="405"/>
      <c r="AA282" s="404"/>
      <c r="AB282" s="405"/>
      <c r="AC282" s="404"/>
      <c r="AD282" s="405"/>
      <c r="AE282" s="404"/>
      <c r="AF282" s="405"/>
      <c r="AG282" s="404"/>
      <c r="AH282" s="405"/>
      <c r="AI282" s="404"/>
      <c r="AJ282" s="405"/>
      <c r="AK282" s="404"/>
      <c r="AL282" s="405"/>
      <c r="AM282" s="404"/>
      <c r="AN282" s="405"/>
      <c r="AO282" s="404"/>
      <c r="AP282" s="406"/>
      <c r="BY282" s="2"/>
      <c r="BZ282" s="2"/>
    </row>
    <row r="283" spans="1:104" ht="23.25" customHeight="1" x14ac:dyDescent="0.2">
      <c r="A283" s="232" t="s">
        <v>225</v>
      </c>
      <c r="B283" s="401">
        <f t="shared" si="45"/>
        <v>0</v>
      </c>
      <c r="C283" s="402">
        <f t="shared" si="46"/>
        <v>0</v>
      </c>
      <c r="D283" s="403">
        <f t="shared" si="46"/>
        <v>0</v>
      </c>
      <c r="E283" s="404"/>
      <c r="F283" s="405"/>
      <c r="G283" s="404"/>
      <c r="H283" s="405"/>
      <c r="I283" s="404"/>
      <c r="J283" s="405"/>
      <c r="K283" s="404"/>
      <c r="L283" s="405"/>
      <c r="M283" s="404"/>
      <c r="N283" s="405"/>
      <c r="O283" s="404"/>
      <c r="P283" s="405"/>
      <c r="Q283" s="404"/>
      <c r="R283" s="405"/>
      <c r="S283" s="404"/>
      <c r="T283" s="405"/>
      <c r="U283" s="404"/>
      <c r="V283" s="405"/>
      <c r="W283" s="404"/>
      <c r="X283" s="405"/>
      <c r="Y283" s="404"/>
      <c r="Z283" s="405"/>
      <c r="AA283" s="404"/>
      <c r="AB283" s="405"/>
      <c r="AC283" s="404"/>
      <c r="AD283" s="405"/>
      <c r="AE283" s="404"/>
      <c r="AF283" s="405"/>
      <c r="AG283" s="404"/>
      <c r="AH283" s="405"/>
      <c r="AI283" s="404"/>
      <c r="AJ283" s="405"/>
      <c r="AK283" s="404"/>
      <c r="AL283" s="405"/>
      <c r="AM283" s="404"/>
      <c r="AN283" s="405"/>
      <c r="AO283" s="404"/>
      <c r="AP283" s="406"/>
      <c r="BY283" s="2"/>
      <c r="BZ283" s="2"/>
    </row>
    <row r="284" spans="1:104" ht="25.5" customHeight="1" x14ac:dyDescent="0.2">
      <c r="A284" s="407" t="s">
        <v>226</v>
      </c>
      <c r="B284" s="401">
        <f t="shared" si="45"/>
        <v>0</v>
      </c>
      <c r="C284" s="402">
        <f t="shared" si="46"/>
        <v>0</v>
      </c>
      <c r="D284" s="403">
        <f>+F284+H284+J284+L284+N284+P284+R284+T284+V284+X284+Z284+AB284+AD284+AF284+AH284+AJ284+AL284+AN284+AP284</f>
        <v>0</v>
      </c>
      <c r="E284" s="404"/>
      <c r="F284" s="405"/>
      <c r="G284" s="404"/>
      <c r="H284" s="405"/>
      <c r="I284" s="404"/>
      <c r="J284" s="405"/>
      <c r="K284" s="404"/>
      <c r="L284" s="405"/>
      <c r="M284" s="404"/>
      <c r="N284" s="405"/>
      <c r="O284" s="404"/>
      <c r="P284" s="405"/>
      <c r="Q284" s="404"/>
      <c r="R284" s="405"/>
      <c r="S284" s="404"/>
      <c r="T284" s="405"/>
      <c r="U284" s="404"/>
      <c r="V284" s="405"/>
      <c r="W284" s="404"/>
      <c r="X284" s="405"/>
      <c r="Y284" s="404"/>
      <c r="Z284" s="405"/>
      <c r="AA284" s="404"/>
      <c r="AB284" s="405"/>
      <c r="AC284" s="404"/>
      <c r="AD284" s="405"/>
      <c r="AE284" s="404"/>
      <c r="AF284" s="405"/>
      <c r="AG284" s="404"/>
      <c r="AH284" s="405"/>
      <c r="AI284" s="404"/>
      <c r="AJ284" s="405"/>
      <c r="AK284" s="404"/>
      <c r="AL284" s="405"/>
      <c r="AM284" s="404"/>
      <c r="AN284" s="405"/>
      <c r="AO284" s="404"/>
      <c r="AP284" s="406"/>
      <c r="BY284" s="2"/>
      <c r="BZ284" s="2"/>
    </row>
    <row r="285" spans="1:104" x14ac:dyDescent="0.2">
      <c r="A285" s="233" t="s">
        <v>227</v>
      </c>
      <c r="B285" s="401">
        <f t="shared" si="45"/>
        <v>0</v>
      </c>
      <c r="C285" s="402">
        <f t="shared" si="46"/>
        <v>0</v>
      </c>
      <c r="D285" s="403">
        <f t="shared" si="46"/>
        <v>0</v>
      </c>
      <c r="E285" s="404"/>
      <c r="F285" s="405"/>
      <c r="G285" s="404"/>
      <c r="H285" s="405"/>
      <c r="I285" s="404"/>
      <c r="J285" s="405"/>
      <c r="K285" s="404"/>
      <c r="L285" s="405"/>
      <c r="M285" s="404"/>
      <c r="N285" s="405"/>
      <c r="O285" s="404"/>
      <c r="P285" s="405"/>
      <c r="Q285" s="404"/>
      <c r="R285" s="405"/>
      <c r="S285" s="404"/>
      <c r="T285" s="405"/>
      <c r="U285" s="404"/>
      <c r="V285" s="405"/>
      <c r="W285" s="404"/>
      <c r="X285" s="405"/>
      <c r="Y285" s="404"/>
      <c r="Z285" s="405"/>
      <c r="AA285" s="404"/>
      <c r="AB285" s="405"/>
      <c r="AC285" s="404"/>
      <c r="AD285" s="405"/>
      <c r="AE285" s="404"/>
      <c r="AF285" s="405"/>
      <c r="AG285" s="404"/>
      <c r="AH285" s="405"/>
      <c r="AI285" s="404"/>
      <c r="AJ285" s="405"/>
      <c r="AK285" s="404"/>
      <c r="AL285" s="405"/>
      <c r="AM285" s="404"/>
      <c r="AN285" s="405"/>
      <c r="AO285" s="404"/>
      <c r="AP285" s="406"/>
      <c r="BY285" s="2"/>
      <c r="BZ285" s="2"/>
    </row>
    <row r="286" spans="1:104" x14ac:dyDescent="0.2">
      <c r="A286" s="233" t="s">
        <v>228</v>
      </c>
      <c r="B286" s="401">
        <f t="shared" si="45"/>
        <v>0</v>
      </c>
      <c r="C286" s="402">
        <f t="shared" si="46"/>
        <v>0</v>
      </c>
      <c r="D286" s="403">
        <f t="shared" si="46"/>
        <v>0</v>
      </c>
      <c r="E286" s="404"/>
      <c r="F286" s="405"/>
      <c r="G286" s="404"/>
      <c r="H286" s="405"/>
      <c r="I286" s="404"/>
      <c r="J286" s="405"/>
      <c r="K286" s="404"/>
      <c r="L286" s="405"/>
      <c r="M286" s="404"/>
      <c r="N286" s="405"/>
      <c r="O286" s="404"/>
      <c r="P286" s="405"/>
      <c r="Q286" s="404"/>
      <c r="R286" s="405"/>
      <c r="S286" s="404"/>
      <c r="T286" s="405"/>
      <c r="U286" s="404"/>
      <c r="V286" s="405"/>
      <c r="W286" s="404"/>
      <c r="X286" s="405"/>
      <c r="Y286" s="404"/>
      <c r="Z286" s="405"/>
      <c r="AA286" s="404"/>
      <c r="AB286" s="405"/>
      <c r="AC286" s="404"/>
      <c r="AD286" s="405"/>
      <c r="AE286" s="404"/>
      <c r="AF286" s="405"/>
      <c r="AG286" s="404"/>
      <c r="AH286" s="405"/>
      <c r="AI286" s="404"/>
      <c r="AJ286" s="405"/>
      <c r="AK286" s="404"/>
      <c r="AL286" s="405"/>
      <c r="AM286" s="404"/>
      <c r="AN286" s="405"/>
      <c r="AO286" s="404"/>
      <c r="AP286" s="406"/>
      <c r="BY286" s="2"/>
      <c r="BZ286" s="2"/>
    </row>
    <row r="287" spans="1:104" x14ac:dyDescent="0.2">
      <c r="A287" s="233" t="s">
        <v>229</v>
      </c>
      <c r="B287" s="401">
        <f t="shared" si="45"/>
        <v>0</v>
      </c>
      <c r="C287" s="402">
        <f t="shared" si="46"/>
        <v>0</v>
      </c>
      <c r="D287" s="403">
        <f t="shared" si="46"/>
        <v>0</v>
      </c>
      <c r="E287" s="404"/>
      <c r="F287" s="405"/>
      <c r="G287" s="404"/>
      <c r="H287" s="405"/>
      <c r="I287" s="404"/>
      <c r="J287" s="405"/>
      <c r="K287" s="404"/>
      <c r="L287" s="405"/>
      <c r="M287" s="404"/>
      <c r="N287" s="405"/>
      <c r="O287" s="404"/>
      <c r="P287" s="405"/>
      <c r="Q287" s="404"/>
      <c r="R287" s="405"/>
      <c r="S287" s="404"/>
      <c r="T287" s="405"/>
      <c r="U287" s="404"/>
      <c r="V287" s="405"/>
      <c r="W287" s="404"/>
      <c r="X287" s="405"/>
      <c r="Y287" s="404"/>
      <c r="Z287" s="405"/>
      <c r="AA287" s="404"/>
      <c r="AB287" s="405"/>
      <c r="AC287" s="404"/>
      <c r="AD287" s="405"/>
      <c r="AE287" s="404"/>
      <c r="AF287" s="405"/>
      <c r="AG287" s="404"/>
      <c r="AH287" s="405"/>
      <c r="AI287" s="404"/>
      <c r="AJ287" s="405"/>
      <c r="AK287" s="404"/>
      <c r="AL287" s="405"/>
      <c r="AM287" s="404"/>
      <c r="AN287" s="405"/>
      <c r="AO287" s="404"/>
      <c r="AP287" s="406"/>
      <c r="BY287" s="2"/>
      <c r="BZ287" s="2"/>
    </row>
    <row r="288" spans="1:104" x14ac:dyDescent="0.2">
      <c r="A288" s="233" t="s">
        <v>230</v>
      </c>
      <c r="B288" s="401">
        <f t="shared" si="45"/>
        <v>0</v>
      </c>
      <c r="C288" s="402">
        <f t="shared" si="46"/>
        <v>0</v>
      </c>
      <c r="D288" s="403">
        <f t="shared" si="46"/>
        <v>0</v>
      </c>
      <c r="E288" s="404"/>
      <c r="F288" s="405"/>
      <c r="G288" s="404"/>
      <c r="H288" s="405"/>
      <c r="I288" s="404"/>
      <c r="J288" s="405"/>
      <c r="K288" s="404"/>
      <c r="L288" s="405"/>
      <c r="M288" s="404"/>
      <c r="N288" s="405"/>
      <c r="O288" s="404"/>
      <c r="P288" s="405"/>
      <c r="Q288" s="404"/>
      <c r="R288" s="405"/>
      <c r="S288" s="404"/>
      <c r="T288" s="405"/>
      <c r="U288" s="404"/>
      <c r="V288" s="405"/>
      <c r="W288" s="404"/>
      <c r="X288" s="405"/>
      <c r="Y288" s="404"/>
      <c r="Z288" s="405"/>
      <c r="AA288" s="404"/>
      <c r="AB288" s="405"/>
      <c r="AC288" s="404"/>
      <c r="AD288" s="405"/>
      <c r="AE288" s="404"/>
      <c r="AF288" s="405"/>
      <c r="AG288" s="404"/>
      <c r="AH288" s="405"/>
      <c r="AI288" s="404"/>
      <c r="AJ288" s="405"/>
      <c r="AK288" s="404"/>
      <c r="AL288" s="405"/>
      <c r="AM288" s="404"/>
      <c r="AN288" s="405"/>
      <c r="AO288" s="404"/>
      <c r="AP288" s="406"/>
      <c r="BY288" s="2"/>
      <c r="BZ288" s="2"/>
    </row>
    <row r="289" spans="1:104" x14ac:dyDescent="0.2">
      <c r="A289" s="237" t="s">
        <v>231</v>
      </c>
      <c r="B289" s="401">
        <f t="shared" si="45"/>
        <v>0</v>
      </c>
      <c r="C289" s="402">
        <f>+E289+G289+I289+K289+M289+O289+Q289+S289+U289+W289+Y289+AA289+AC289+AE289+AG289+AI289+AK289+AM289+AO289</f>
        <v>0</v>
      </c>
      <c r="D289" s="403">
        <f>+F289+H289+J289+L289+N289+P289+R289+T289+V289+X289+Z289+AB289+AD289+AF289+AH289+AJ289+AL289+AN289+AP289</f>
        <v>0</v>
      </c>
      <c r="E289" s="404"/>
      <c r="F289" s="405"/>
      <c r="G289" s="404"/>
      <c r="H289" s="405"/>
      <c r="I289" s="404"/>
      <c r="J289" s="405"/>
      <c r="K289" s="404"/>
      <c r="L289" s="405"/>
      <c r="M289" s="404"/>
      <c r="N289" s="405"/>
      <c r="O289" s="404"/>
      <c r="P289" s="405"/>
      <c r="Q289" s="404"/>
      <c r="R289" s="405"/>
      <c r="S289" s="404"/>
      <c r="T289" s="405"/>
      <c r="U289" s="404"/>
      <c r="V289" s="405"/>
      <c r="W289" s="404"/>
      <c r="X289" s="405"/>
      <c r="Y289" s="404"/>
      <c r="Z289" s="405"/>
      <c r="AA289" s="404"/>
      <c r="AB289" s="405"/>
      <c r="AC289" s="404"/>
      <c r="AD289" s="405"/>
      <c r="AE289" s="404"/>
      <c r="AF289" s="405"/>
      <c r="AG289" s="404"/>
      <c r="AH289" s="405"/>
      <c r="AI289" s="404"/>
      <c r="AJ289" s="405"/>
      <c r="AK289" s="404"/>
      <c r="AL289" s="405"/>
      <c r="AM289" s="404"/>
      <c r="AN289" s="405"/>
      <c r="AO289" s="404"/>
      <c r="AP289" s="406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x14ac:dyDescent="0.2">
      <c r="A290" s="229" t="s">
        <v>251</v>
      </c>
      <c r="B290" s="401">
        <f t="shared" ref="B290:B292" si="47">SUM(C290:D290)</f>
        <v>0</v>
      </c>
      <c r="C290" s="402">
        <f t="shared" ref="C290:D293" si="48">+E290+G290+I290+K290+M290+O290+Q290+S290+U290+W290+Y290+AA290+AC290+AE290+AG290+AI290+AK290+AM290+AO290</f>
        <v>0</v>
      </c>
      <c r="D290" s="403">
        <f t="shared" si="48"/>
        <v>0</v>
      </c>
      <c r="E290" s="404"/>
      <c r="F290" s="405"/>
      <c r="G290" s="404"/>
      <c r="H290" s="405"/>
      <c r="I290" s="404"/>
      <c r="J290" s="405"/>
      <c r="K290" s="404"/>
      <c r="L290" s="405"/>
      <c r="M290" s="404"/>
      <c r="N290" s="405"/>
      <c r="O290" s="404"/>
      <c r="P290" s="405"/>
      <c r="Q290" s="404"/>
      <c r="R290" s="405"/>
      <c r="S290" s="404"/>
      <c r="T290" s="405"/>
      <c r="U290" s="404"/>
      <c r="V290" s="405"/>
      <c r="W290" s="404"/>
      <c r="X290" s="405"/>
      <c r="Y290" s="404"/>
      <c r="Z290" s="405"/>
      <c r="AA290" s="404"/>
      <c r="AB290" s="405"/>
      <c r="AC290" s="404"/>
      <c r="AD290" s="405"/>
      <c r="AE290" s="404"/>
      <c r="AF290" s="405"/>
      <c r="AG290" s="404"/>
      <c r="AH290" s="405"/>
      <c r="AI290" s="404"/>
      <c r="AJ290" s="405"/>
      <c r="AK290" s="404"/>
      <c r="AL290" s="405"/>
      <c r="AM290" s="404"/>
      <c r="AN290" s="405"/>
      <c r="AO290" s="404"/>
      <c r="AP290" s="406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x14ac:dyDescent="0.2">
      <c r="A291" s="288" t="s">
        <v>252</v>
      </c>
      <c r="B291" s="401">
        <f t="shared" si="47"/>
        <v>0</v>
      </c>
      <c r="C291" s="402">
        <f t="shared" si="48"/>
        <v>0</v>
      </c>
      <c r="D291" s="403">
        <f t="shared" si="48"/>
        <v>0</v>
      </c>
      <c r="E291" s="404"/>
      <c r="F291" s="405"/>
      <c r="G291" s="404"/>
      <c r="H291" s="405"/>
      <c r="I291" s="404"/>
      <c r="J291" s="405"/>
      <c r="K291" s="404"/>
      <c r="L291" s="405"/>
      <c r="M291" s="404"/>
      <c r="N291" s="405"/>
      <c r="O291" s="404"/>
      <c r="P291" s="405"/>
      <c r="Q291" s="404"/>
      <c r="R291" s="405"/>
      <c r="S291" s="404"/>
      <c r="T291" s="405"/>
      <c r="U291" s="404"/>
      <c r="V291" s="405"/>
      <c r="W291" s="404"/>
      <c r="X291" s="405"/>
      <c r="Y291" s="404"/>
      <c r="Z291" s="405"/>
      <c r="AA291" s="404"/>
      <c r="AB291" s="405"/>
      <c r="AC291" s="404"/>
      <c r="AD291" s="405"/>
      <c r="AE291" s="404"/>
      <c r="AF291" s="405"/>
      <c r="AG291" s="404"/>
      <c r="AH291" s="405"/>
      <c r="AI291" s="404"/>
      <c r="AJ291" s="405"/>
      <c r="AK291" s="404"/>
      <c r="AL291" s="405"/>
      <c r="AM291" s="404"/>
      <c r="AN291" s="405"/>
      <c r="AO291" s="404"/>
      <c r="AP291" s="406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x14ac:dyDescent="0.2">
      <c r="A292" s="47" t="s">
        <v>253</v>
      </c>
      <c r="B292" s="401">
        <f t="shared" si="47"/>
        <v>0</v>
      </c>
      <c r="C292" s="402">
        <f>+E292+G292+I292+K292+M292+O292+Q292+S292+U292+W292+Y292+AA292+AC292+AE292+AG292+AI292+AK292+AM292+AO292</f>
        <v>0</v>
      </c>
      <c r="D292" s="403">
        <f t="shared" si="48"/>
        <v>0</v>
      </c>
      <c r="E292" s="404"/>
      <c r="F292" s="405"/>
      <c r="G292" s="404"/>
      <c r="H292" s="405"/>
      <c r="I292" s="404"/>
      <c r="J292" s="405"/>
      <c r="K292" s="404"/>
      <c r="L292" s="405"/>
      <c r="M292" s="404"/>
      <c r="N292" s="405"/>
      <c r="O292" s="404"/>
      <c r="P292" s="405"/>
      <c r="Q292" s="404"/>
      <c r="R292" s="405"/>
      <c r="S292" s="404"/>
      <c r="T292" s="405"/>
      <c r="U292" s="404"/>
      <c r="V292" s="405"/>
      <c r="W292" s="404"/>
      <c r="X292" s="405"/>
      <c r="Y292" s="404"/>
      <c r="Z292" s="405"/>
      <c r="AA292" s="404"/>
      <c r="AB292" s="405"/>
      <c r="AC292" s="404"/>
      <c r="AD292" s="405"/>
      <c r="AE292" s="404"/>
      <c r="AF292" s="405"/>
      <c r="AG292" s="404"/>
      <c r="AH292" s="405"/>
      <c r="AI292" s="404"/>
      <c r="AJ292" s="405"/>
      <c r="AK292" s="404"/>
      <c r="AL292" s="405"/>
      <c r="AM292" s="404"/>
      <c r="AN292" s="405"/>
      <c r="AO292" s="404"/>
      <c r="AP292" s="406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x14ac:dyDescent="0.2">
      <c r="A293" s="365" t="s">
        <v>254</v>
      </c>
      <c r="B293" s="409">
        <f>SUM(C293:D293)</f>
        <v>0</v>
      </c>
      <c r="C293" s="410">
        <f t="shared" si="48"/>
        <v>0</v>
      </c>
      <c r="D293" s="411">
        <f t="shared" si="48"/>
        <v>0</v>
      </c>
      <c r="E293" s="412"/>
      <c r="F293" s="413"/>
      <c r="G293" s="412"/>
      <c r="H293" s="413"/>
      <c r="I293" s="412"/>
      <c r="J293" s="413"/>
      <c r="K293" s="412"/>
      <c r="L293" s="413"/>
      <c r="M293" s="412"/>
      <c r="N293" s="413"/>
      <c r="O293" s="412"/>
      <c r="P293" s="413"/>
      <c r="Q293" s="412"/>
      <c r="R293" s="413"/>
      <c r="S293" s="412"/>
      <c r="T293" s="413"/>
      <c r="U293" s="412"/>
      <c r="V293" s="413"/>
      <c r="W293" s="412"/>
      <c r="X293" s="413"/>
      <c r="Y293" s="412"/>
      <c r="Z293" s="413"/>
      <c r="AA293" s="412"/>
      <c r="AB293" s="413"/>
      <c r="AC293" s="412"/>
      <c r="AD293" s="413"/>
      <c r="AE293" s="412"/>
      <c r="AF293" s="413"/>
      <c r="AG293" s="412"/>
      <c r="AH293" s="413"/>
      <c r="AI293" s="412"/>
      <c r="AJ293" s="413"/>
      <c r="AK293" s="412"/>
      <c r="AL293" s="413"/>
      <c r="AM293" s="412"/>
      <c r="AN293" s="413"/>
      <c r="AO293" s="412"/>
      <c r="AP293" s="414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7.75" customHeight="1" x14ac:dyDescent="0.2">
      <c r="A294" s="415" t="s">
        <v>255</v>
      </c>
      <c r="B294" s="415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x14ac:dyDescent="0.2">
      <c r="A295" s="1118" t="s">
        <v>50</v>
      </c>
      <c r="B295" s="1024" t="s">
        <v>5</v>
      </c>
      <c r="C295" s="1119"/>
      <c r="D295" s="1120"/>
      <c r="E295" s="940" t="s">
        <v>10</v>
      </c>
      <c r="F295" s="940"/>
      <c r="G295" s="940" t="s">
        <v>11</v>
      </c>
      <c r="H295" s="940"/>
      <c r="I295" s="945" t="s">
        <v>12</v>
      </c>
      <c r="J295" s="945"/>
      <c r="K295" s="945" t="s">
        <v>13</v>
      </c>
      <c r="L295" s="945"/>
      <c r="M295" s="945" t="s">
        <v>14</v>
      </c>
      <c r="N295" s="945"/>
      <c r="O295" s="940" t="s">
        <v>15</v>
      </c>
      <c r="P295" s="940"/>
      <c r="Q295" s="940" t="s">
        <v>16</v>
      </c>
      <c r="R295" s="940"/>
      <c r="S295" s="940" t="s">
        <v>17</v>
      </c>
      <c r="T295" s="940"/>
      <c r="U295" s="940" t="s">
        <v>18</v>
      </c>
      <c r="V295" s="940"/>
      <c r="W295" s="940" t="s">
        <v>19</v>
      </c>
      <c r="X295" s="940"/>
      <c r="Y295" s="940" t="s">
        <v>20</v>
      </c>
      <c r="Z295" s="940"/>
      <c r="AA295" s="940" t="s">
        <v>21</v>
      </c>
      <c r="AB295" s="940"/>
      <c r="AC295" s="940" t="s">
        <v>22</v>
      </c>
      <c r="AD295" s="940"/>
      <c r="AE295" s="940" t="s">
        <v>23</v>
      </c>
      <c r="AF295" s="940"/>
      <c r="AG295" s="940" t="s">
        <v>24</v>
      </c>
      <c r="AH295" s="940"/>
      <c r="AI295" s="940" t="s">
        <v>25</v>
      </c>
      <c r="AJ295" s="940"/>
      <c r="AK295" s="940" t="s">
        <v>26</v>
      </c>
      <c r="AL295" s="940"/>
      <c r="AM295" s="940" t="s">
        <v>27</v>
      </c>
      <c r="AN295" s="940"/>
      <c r="AO295" s="941" t="s">
        <v>28</v>
      </c>
      <c r="AP295" s="941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21" customHeight="1" x14ac:dyDescent="0.2">
      <c r="A296" s="862"/>
      <c r="B296" s="380" t="s">
        <v>32</v>
      </c>
      <c r="C296" s="116" t="s">
        <v>33</v>
      </c>
      <c r="D296" s="696" t="s">
        <v>34</v>
      </c>
      <c r="E296" s="381" t="s">
        <v>33</v>
      </c>
      <c r="F296" s="697" t="s">
        <v>34</v>
      </c>
      <c r="G296" s="381" t="s">
        <v>33</v>
      </c>
      <c r="H296" s="697" t="s">
        <v>34</v>
      </c>
      <c r="I296" s="381" t="s">
        <v>33</v>
      </c>
      <c r="J296" s="697" t="s">
        <v>34</v>
      </c>
      <c r="K296" s="381" t="s">
        <v>33</v>
      </c>
      <c r="L296" s="697" t="s">
        <v>34</v>
      </c>
      <c r="M296" s="381" t="s">
        <v>33</v>
      </c>
      <c r="N296" s="697" t="s">
        <v>34</v>
      </c>
      <c r="O296" s="381" t="s">
        <v>33</v>
      </c>
      <c r="P296" s="697" t="s">
        <v>34</v>
      </c>
      <c r="Q296" s="381" t="s">
        <v>33</v>
      </c>
      <c r="R296" s="697" t="s">
        <v>34</v>
      </c>
      <c r="S296" s="381" t="s">
        <v>33</v>
      </c>
      <c r="T296" s="697" t="s">
        <v>34</v>
      </c>
      <c r="U296" s="381" t="s">
        <v>33</v>
      </c>
      <c r="V296" s="697" t="s">
        <v>34</v>
      </c>
      <c r="W296" s="381" t="s">
        <v>33</v>
      </c>
      <c r="X296" s="697" t="s">
        <v>34</v>
      </c>
      <c r="Y296" s="381" t="s">
        <v>33</v>
      </c>
      <c r="Z296" s="697" t="s">
        <v>34</v>
      </c>
      <c r="AA296" s="381" t="s">
        <v>33</v>
      </c>
      <c r="AB296" s="697" t="s">
        <v>34</v>
      </c>
      <c r="AC296" s="381" t="s">
        <v>33</v>
      </c>
      <c r="AD296" s="697" t="s">
        <v>34</v>
      </c>
      <c r="AE296" s="381" t="s">
        <v>33</v>
      </c>
      <c r="AF296" s="697" t="s">
        <v>34</v>
      </c>
      <c r="AG296" s="381" t="s">
        <v>33</v>
      </c>
      <c r="AH296" s="697" t="s">
        <v>34</v>
      </c>
      <c r="AI296" s="381" t="s">
        <v>33</v>
      </c>
      <c r="AJ296" s="697" t="s">
        <v>34</v>
      </c>
      <c r="AK296" s="381" t="s">
        <v>33</v>
      </c>
      <c r="AL296" s="697" t="s">
        <v>34</v>
      </c>
      <c r="AM296" s="381" t="s">
        <v>33</v>
      </c>
      <c r="AN296" s="697" t="s">
        <v>34</v>
      </c>
      <c r="AO296" s="381" t="s">
        <v>33</v>
      </c>
      <c r="AP296" s="697" t="s">
        <v>34</v>
      </c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30" customHeight="1" x14ac:dyDescent="0.2">
      <c r="A297" s="699" t="s">
        <v>216</v>
      </c>
      <c r="B297" s="416">
        <f>SUM(C297:D297)</f>
        <v>18</v>
      </c>
      <c r="C297" s="417">
        <f>+E297+G297+I297+K297+M297+O297+Q297+S297+U297+W297+Y297+AA297+AC297+AE297+AG297+AI297+AK297+AM297+AO297</f>
        <v>9</v>
      </c>
      <c r="D297" s="431">
        <f>+F297+H297+J297+L297+N297+P297+R297+T297+V297+X297+Z297+AB297+AD297+AF297+AH297+AJ297+AL297+AN297+AP297</f>
        <v>9</v>
      </c>
      <c r="E297" s="23">
        <v>0</v>
      </c>
      <c r="F297" s="55">
        <v>0</v>
      </c>
      <c r="G297" s="23">
        <v>0</v>
      </c>
      <c r="H297" s="55">
        <v>0</v>
      </c>
      <c r="I297" s="23">
        <v>0</v>
      </c>
      <c r="J297" s="55">
        <v>0</v>
      </c>
      <c r="K297" s="23">
        <v>0</v>
      </c>
      <c r="L297" s="55">
        <v>0</v>
      </c>
      <c r="M297" s="23">
        <v>0</v>
      </c>
      <c r="N297" s="55">
        <v>0</v>
      </c>
      <c r="O297" s="23">
        <v>0</v>
      </c>
      <c r="P297" s="55">
        <v>0</v>
      </c>
      <c r="Q297" s="23">
        <v>0</v>
      </c>
      <c r="R297" s="55">
        <v>0</v>
      </c>
      <c r="S297" s="23">
        <v>0</v>
      </c>
      <c r="T297" s="55">
        <v>0</v>
      </c>
      <c r="U297" s="23">
        <v>0</v>
      </c>
      <c r="V297" s="55">
        <v>0</v>
      </c>
      <c r="W297" s="23">
        <v>0</v>
      </c>
      <c r="X297" s="55">
        <v>0</v>
      </c>
      <c r="Y297" s="23">
        <v>0</v>
      </c>
      <c r="Z297" s="55">
        <v>0</v>
      </c>
      <c r="AA297" s="23">
        <v>1</v>
      </c>
      <c r="AB297" s="55">
        <v>0</v>
      </c>
      <c r="AC297" s="23">
        <v>0</v>
      </c>
      <c r="AD297" s="55">
        <v>0</v>
      </c>
      <c r="AE297" s="190">
        <v>0</v>
      </c>
      <c r="AF297" s="55">
        <v>0</v>
      </c>
      <c r="AG297" s="190">
        <v>1</v>
      </c>
      <c r="AH297" s="55">
        <v>1</v>
      </c>
      <c r="AI297" s="190">
        <v>0</v>
      </c>
      <c r="AJ297" s="55">
        <v>0</v>
      </c>
      <c r="AK297" s="190">
        <v>1</v>
      </c>
      <c r="AL297" s="55">
        <v>3</v>
      </c>
      <c r="AM297" s="190">
        <v>3</v>
      </c>
      <c r="AN297" s="55">
        <v>3</v>
      </c>
      <c r="AO297" s="190">
        <v>3</v>
      </c>
      <c r="AP297" s="57">
        <v>2</v>
      </c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19.5" customHeight="1" x14ac:dyDescent="0.2">
      <c r="A298" s="1021" t="s">
        <v>233</v>
      </c>
      <c r="B298" s="1116"/>
      <c r="C298" s="1116"/>
      <c r="D298" s="1116"/>
      <c r="E298" s="1116"/>
      <c r="F298" s="1116"/>
      <c r="G298" s="1116"/>
      <c r="H298" s="1116"/>
      <c r="I298" s="1116"/>
      <c r="J298" s="1116"/>
      <c r="K298" s="1116"/>
      <c r="L298" s="1116"/>
      <c r="M298" s="1116"/>
      <c r="N298" s="1116"/>
      <c r="O298" s="1116"/>
      <c r="P298" s="1116"/>
      <c r="Q298" s="1116"/>
      <c r="R298" s="1116"/>
      <c r="S298" s="1116"/>
      <c r="T298" s="1116"/>
      <c r="U298" s="1116"/>
      <c r="V298" s="1116"/>
      <c r="W298" s="1116"/>
      <c r="X298" s="1116"/>
      <c r="Y298" s="1116"/>
      <c r="Z298" s="1116"/>
      <c r="AA298" s="1116"/>
      <c r="AB298" s="1116"/>
      <c r="AC298" s="1116"/>
      <c r="AD298" s="1116"/>
      <c r="AE298" s="1116"/>
      <c r="AF298" s="1116"/>
      <c r="AG298" s="1116"/>
      <c r="AH298" s="1116"/>
      <c r="AI298" s="1116"/>
      <c r="AJ298" s="1116"/>
      <c r="AK298" s="1116"/>
      <c r="AL298" s="1116"/>
      <c r="AM298" s="1116"/>
      <c r="AN298" s="1116"/>
      <c r="AO298" s="1116"/>
      <c r="AP298" s="1117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18.75" customHeight="1" x14ac:dyDescent="0.2">
      <c r="A299" s="237" t="s">
        <v>234</v>
      </c>
      <c r="B299" s="419">
        <f t="shared" ref="B299:B319" si="49">SUM(C299:D299)</f>
        <v>0</v>
      </c>
      <c r="C299" s="420">
        <f t="shared" ref="C299:D319" si="50">+E299+G299+I299+K299+M299+O299+Q299+S299+U299+W299+Y299+AA299+AC299+AE299+AG299+AI299+AK299+AM299+AO299</f>
        <v>0</v>
      </c>
      <c r="D299" s="322">
        <f t="shared" si="50"/>
        <v>0</v>
      </c>
      <c r="E299" s="256"/>
      <c r="F299" s="42"/>
      <c r="G299" s="256"/>
      <c r="H299" s="42"/>
      <c r="I299" s="256"/>
      <c r="J299" s="42"/>
      <c r="K299" s="256"/>
      <c r="L299" s="42"/>
      <c r="M299" s="256"/>
      <c r="N299" s="42"/>
      <c r="O299" s="256"/>
      <c r="P299" s="42"/>
      <c r="Q299" s="256"/>
      <c r="R299" s="42"/>
      <c r="S299" s="256"/>
      <c r="T299" s="42"/>
      <c r="U299" s="256"/>
      <c r="V299" s="42"/>
      <c r="W299" s="256"/>
      <c r="X299" s="42"/>
      <c r="Y299" s="256"/>
      <c r="Z299" s="42"/>
      <c r="AA299" s="256"/>
      <c r="AB299" s="42"/>
      <c r="AC299" s="256"/>
      <c r="AD299" s="42"/>
      <c r="AE299" s="256"/>
      <c r="AF299" s="42"/>
      <c r="AG299" s="256"/>
      <c r="AH299" s="42"/>
      <c r="AI299" s="256"/>
      <c r="AJ299" s="42"/>
      <c r="AK299" s="256"/>
      <c r="AL299" s="42"/>
      <c r="AM299" s="256"/>
      <c r="AN299" s="42"/>
      <c r="AO299" s="256"/>
      <c r="AP299" s="38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18.75" customHeight="1" x14ac:dyDescent="0.2">
      <c r="A300" s="237" t="s">
        <v>61</v>
      </c>
      <c r="B300" s="421">
        <f t="shared" si="49"/>
        <v>0</v>
      </c>
      <c r="C300" s="324">
        <f t="shared" si="50"/>
        <v>0</v>
      </c>
      <c r="D300" s="326">
        <f t="shared" si="50"/>
        <v>0</v>
      </c>
      <c r="E300" s="51"/>
      <c r="F300" s="55"/>
      <c r="G300" s="51"/>
      <c r="H300" s="55"/>
      <c r="I300" s="51"/>
      <c r="J300" s="55"/>
      <c r="K300" s="51"/>
      <c r="L300" s="55"/>
      <c r="M300" s="51"/>
      <c r="N300" s="55"/>
      <c r="O300" s="51"/>
      <c r="P300" s="55"/>
      <c r="Q300" s="51"/>
      <c r="R300" s="55"/>
      <c r="S300" s="51"/>
      <c r="T300" s="55"/>
      <c r="U300" s="51"/>
      <c r="V300" s="55"/>
      <c r="W300" s="51"/>
      <c r="X300" s="55"/>
      <c r="Y300" s="51"/>
      <c r="Z300" s="55"/>
      <c r="AA300" s="51"/>
      <c r="AB300" s="55"/>
      <c r="AC300" s="51"/>
      <c r="AD300" s="55"/>
      <c r="AE300" s="51"/>
      <c r="AF300" s="55"/>
      <c r="AG300" s="51"/>
      <c r="AH300" s="55"/>
      <c r="AI300" s="51"/>
      <c r="AJ300" s="55"/>
      <c r="AK300" s="51"/>
      <c r="AL300" s="55"/>
      <c r="AM300" s="51"/>
      <c r="AN300" s="55"/>
      <c r="AO300" s="51"/>
      <c r="AP300" s="57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237" t="s">
        <v>235</v>
      </c>
      <c r="B301" s="421">
        <f t="shared" si="49"/>
        <v>0</v>
      </c>
      <c r="C301" s="324">
        <f t="shared" si="50"/>
        <v>0</v>
      </c>
      <c r="D301" s="326">
        <f t="shared" si="50"/>
        <v>0</v>
      </c>
      <c r="E301" s="51"/>
      <c r="F301" s="55"/>
      <c r="G301" s="51"/>
      <c r="H301" s="55"/>
      <c r="I301" s="51"/>
      <c r="J301" s="55"/>
      <c r="K301" s="51"/>
      <c r="L301" s="55"/>
      <c r="M301" s="51"/>
      <c r="N301" s="55"/>
      <c r="O301" s="51"/>
      <c r="P301" s="55"/>
      <c r="Q301" s="51"/>
      <c r="R301" s="55"/>
      <c r="S301" s="51"/>
      <c r="T301" s="55"/>
      <c r="U301" s="51"/>
      <c r="V301" s="55"/>
      <c r="W301" s="51"/>
      <c r="X301" s="55"/>
      <c r="Y301" s="51"/>
      <c r="Z301" s="55"/>
      <c r="AA301" s="51"/>
      <c r="AB301" s="55"/>
      <c r="AC301" s="51"/>
      <c r="AD301" s="55"/>
      <c r="AE301" s="51"/>
      <c r="AF301" s="55"/>
      <c r="AG301" s="51"/>
      <c r="AH301" s="55"/>
      <c r="AI301" s="51"/>
      <c r="AJ301" s="55"/>
      <c r="AK301" s="51"/>
      <c r="AL301" s="55"/>
      <c r="AM301" s="51"/>
      <c r="AN301" s="55"/>
      <c r="AO301" s="51"/>
      <c r="AP301" s="57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23.25" customHeight="1" x14ac:dyDescent="0.2">
      <c r="A302" s="238" t="s">
        <v>236</v>
      </c>
      <c r="B302" s="421">
        <f t="shared" si="49"/>
        <v>3</v>
      </c>
      <c r="C302" s="324">
        <f t="shared" si="50"/>
        <v>1</v>
      </c>
      <c r="D302" s="326">
        <f t="shared" si="50"/>
        <v>2</v>
      </c>
      <c r="E302" s="51"/>
      <c r="F302" s="55"/>
      <c r="G302" s="51"/>
      <c r="H302" s="55"/>
      <c r="I302" s="51"/>
      <c r="J302" s="55"/>
      <c r="K302" s="51"/>
      <c r="L302" s="55"/>
      <c r="M302" s="51"/>
      <c r="N302" s="55"/>
      <c r="O302" s="51"/>
      <c r="P302" s="55"/>
      <c r="Q302" s="51"/>
      <c r="R302" s="55"/>
      <c r="S302" s="51"/>
      <c r="T302" s="55"/>
      <c r="U302" s="51"/>
      <c r="V302" s="55"/>
      <c r="W302" s="51"/>
      <c r="X302" s="55"/>
      <c r="Y302" s="51"/>
      <c r="Z302" s="55"/>
      <c r="AA302" s="51"/>
      <c r="AB302" s="55"/>
      <c r="AC302" s="51"/>
      <c r="AD302" s="55"/>
      <c r="AE302" s="51"/>
      <c r="AF302" s="55"/>
      <c r="AG302" s="51"/>
      <c r="AH302" s="55"/>
      <c r="AI302" s="51"/>
      <c r="AJ302" s="55"/>
      <c r="AK302" s="51"/>
      <c r="AL302" s="55"/>
      <c r="AM302" s="51">
        <v>1</v>
      </c>
      <c r="AN302" s="55">
        <v>1</v>
      </c>
      <c r="AO302" s="51"/>
      <c r="AP302" s="57">
        <v>1</v>
      </c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26.25" customHeight="1" x14ac:dyDescent="0.2">
      <c r="A303" s="238" t="s">
        <v>237</v>
      </c>
      <c r="B303" s="421">
        <f t="shared" si="49"/>
        <v>0</v>
      </c>
      <c r="C303" s="324">
        <f t="shared" si="50"/>
        <v>0</v>
      </c>
      <c r="D303" s="326">
        <f t="shared" si="50"/>
        <v>0</v>
      </c>
      <c r="E303" s="51"/>
      <c r="F303" s="55"/>
      <c r="G303" s="51"/>
      <c r="H303" s="55"/>
      <c r="I303" s="51"/>
      <c r="J303" s="55"/>
      <c r="K303" s="51"/>
      <c r="L303" s="55"/>
      <c r="M303" s="51"/>
      <c r="N303" s="55"/>
      <c r="O303" s="51"/>
      <c r="P303" s="55"/>
      <c r="Q303" s="51"/>
      <c r="R303" s="55"/>
      <c r="S303" s="51"/>
      <c r="T303" s="55"/>
      <c r="U303" s="51"/>
      <c r="V303" s="55"/>
      <c r="W303" s="51"/>
      <c r="X303" s="55"/>
      <c r="Y303" s="51"/>
      <c r="Z303" s="55"/>
      <c r="AA303" s="51"/>
      <c r="AB303" s="55"/>
      <c r="AC303" s="51"/>
      <c r="AD303" s="55"/>
      <c r="AE303" s="51"/>
      <c r="AF303" s="55"/>
      <c r="AG303" s="51"/>
      <c r="AH303" s="55"/>
      <c r="AI303" s="51"/>
      <c r="AJ303" s="55"/>
      <c r="AK303" s="51"/>
      <c r="AL303" s="55"/>
      <c r="AM303" s="51"/>
      <c r="AN303" s="55"/>
      <c r="AO303" s="51"/>
      <c r="AP303" s="57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18.75" customHeight="1" x14ac:dyDescent="0.2">
      <c r="A304" s="237" t="s">
        <v>238</v>
      </c>
      <c r="B304" s="421">
        <f t="shared" si="49"/>
        <v>0</v>
      </c>
      <c r="C304" s="324">
        <f t="shared" si="50"/>
        <v>0</v>
      </c>
      <c r="D304" s="326">
        <f t="shared" si="50"/>
        <v>0</v>
      </c>
      <c r="E304" s="51"/>
      <c r="F304" s="55"/>
      <c r="G304" s="51"/>
      <c r="H304" s="55"/>
      <c r="I304" s="51"/>
      <c r="J304" s="55"/>
      <c r="K304" s="51"/>
      <c r="L304" s="55"/>
      <c r="M304" s="51"/>
      <c r="N304" s="55"/>
      <c r="O304" s="51"/>
      <c r="P304" s="55"/>
      <c r="Q304" s="51"/>
      <c r="R304" s="55"/>
      <c r="S304" s="51"/>
      <c r="T304" s="55"/>
      <c r="U304" s="51"/>
      <c r="V304" s="55"/>
      <c r="W304" s="51"/>
      <c r="X304" s="55"/>
      <c r="Y304" s="51"/>
      <c r="Z304" s="55"/>
      <c r="AA304" s="51"/>
      <c r="AB304" s="55"/>
      <c r="AC304" s="51"/>
      <c r="AD304" s="55"/>
      <c r="AE304" s="51"/>
      <c r="AF304" s="55"/>
      <c r="AG304" s="51"/>
      <c r="AH304" s="55"/>
      <c r="AI304" s="51"/>
      <c r="AJ304" s="55"/>
      <c r="AK304" s="51"/>
      <c r="AL304" s="55"/>
      <c r="AM304" s="51"/>
      <c r="AN304" s="55"/>
      <c r="AO304" s="51"/>
      <c r="AP304" s="57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18.75" customHeight="1" x14ac:dyDescent="0.2">
      <c r="A305" s="237" t="s">
        <v>239</v>
      </c>
      <c r="B305" s="421">
        <f t="shared" si="49"/>
        <v>0</v>
      </c>
      <c r="C305" s="324">
        <f t="shared" si="50"/>
        <v>0</v>
      </c>
      <c r="D305" s="326">
        <f t="shared" si="50"/>
        <v>0</v>
      </c>
      <c r="E305" s="51"/>
      <c r="F305" s="55"/>
      <c r="G305" s="51"/>
      <c r="H305" s="55"/>
      <c r="I305" s="51"/>
      <c r="J305" s="55"/>
      <c r="K305" s="51"/>
      <c r="L305" s="55"/>
      <c r="M305" s="51"/>
      <c r="N305" s="55"/>
      <c r="O305" s="51"/>
      <c r="P305" s="55"/>
      <c r="Q305" s="51"/>
      <c r="R305" s="55"/>
      <c r="S305" s="51"/>
      <c r="T305" s="55"/>
      <c r="U305" s="51"/>
      <c r="V305" s="55"/>
      <c r="W305" s="51"/>
      <c r="X305" s="55"/>
      <c r="Y305" s="51"/>
      <c r="Z305" s="55"/>
      <c r="AA305" s="51"/>
      <c r="AB305" s="55"/>
      <c r="AC305" s="51"/>
      <c r="AD305" s="55"/>
      <c r="AE305" s="51"/>
      <c r="AF305" s="55"/>
      <c r="AG305" s="51"/>
      <c r="AH305" s="55"/>
      <c r="AI305" s="51"/>
      <c r="AJ305" s="55"/>
      <c r="AK305" s="51"/>
      <c r="AL305" s="55"/>
      <c r="AM305" s="51"/>
      <c r="AN305" s="55"/>
      <c r="AO305" s="51"/>
      <c r="AP305" s="57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237" t="s">
        <v>240</v>
      </c>
      <c r="B306" s="421">
        <f t="shared" si="49"/>
        <v>1</v>
      </c>
      <c r="C306" s="324">
        <f t="shared" si="50"/>
        <v>1</v>
      </c>
      <c r="D306" s="326">
        <f t="shared" si="50"/>
        <v>0</v>
      </c>
      <c r="E306" s="51"/>
      <c r="F306" s="55"/>
      <c r="G306" s="51"/>
      <c r="H306" s="55"/>
      <c r="I306" s="51"/>
      <c r="J306" s="55"/>
      <c r="K306" s="51"/>
      <c r="L306" s="55"/>
      <c r="M306" s="51"/>
      <c r="N306" s="55"/>
      <c r="O306" s="51"/>
      <c r="P306" s="55"/>
      <c r="Q306" s="51"/>
      <c r="R306" s="55"/>
      <c r="S306" s="51"/>
      <c r="T306" s="55"/>
      <c r="U306" s="51"/>
      <c r="V306" s="55"/>
      <c r="W306" s="51"/>
      <c r="X306" s="55"/>
      <c r="Y306" s="51"/>
      <c r="Z306" s="55"/>
      <c r="AA306" s="51"/>
      <c r="AB306" s="55"/>
      <c r="AC306" s="51"/>
      <c r="AD306" s="55"/>
      <c r="AE306" s="51"/>
      <c r="AF306" s="55"/>
      <c r="AG306" s="51">
        <v>1</v>
      </c>
      <c r="AH306" s="55"/>
      <c r="AI306" s="51"/>
      <c r="AJ306" s="55"/>
      <c r="AK306" s="51"/>
      <c r="AL306" s="55"/>
      <c r="AM306" s="51"/>
      <c r="AN306" s="55"/>
      <c r="AO306" s="51"/>
      <c r="AP306" s="57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237" t="s">
        <v>241</v>
      </c>
      <c r="B307" s="421">
        <f t="shared" si="49"/>
        <v>0</v>
      </c>
      <c r="C307" s="324">
        <f t="shared" si="50"/>
        <v>0</v>
      </c>
      <c r="D307" s="326">
        <f t="shared" si="50"/>
        <v>0</v>
      </c>
      <c r="E307" s="51"/>
      <c r="F307" s="55"/>
      <c r="G307" s="51"/>
      <c r="H307" s="55"/>
      <c r="I307" s="51"/>
      <c r="J307" s="55"/>
      <c r="K307" s="51"/>
      <c r="L307" s="55"/>
      <c r="M307" s="51"/>
      <c r="N307" s="55"/>
      <c r="O307" s="51"/>
      <c r="P307" s="55"/>
      <c r="Q307" s="51"/>
      <c r="R307" s="55"/>
      <c r="S307" s="51"/>
      <c r="T307" s="55"/>
      <c r="U307" s="51"/>
      <c r="V307" s="55"/>
      <c r="W307" s="51"/>
      <c r="X307" s="55"/>
      <c r="Y307" s="51"/>
      <c r="Z307" s="55"/>
      <c r="AA307" s="51"/>
      <c r="AB307" s="55"/>
      <c r="AC307" s="51"/>
      <c r="AD307" s="55"/>
      <c r="AE307" s="51"/>
      <c r="AF307" s="55"/>
      <c r="AG307" s="51"/>
      <c r="AH307" s="55"/>
      <c r="AI307" s="51"/>
      <c r="AJ307" s="55"/>
      <c r="AK307" s="51"/>
      <c r="AL307" s="55"/>
      <c r="AM307" s="51"/>
      <c r="AN307" s="55"/>
      <c r="AO307" s="51"/>
      <c r="AP307" s="57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237" t="s">
        <v>242</v>
      </c>
      <c r="B308" s="421">
        <f t="shared" si="49"/>
        <v>0</v>
      </c>
      <c r="C308" s="324">
        <f t="shared" si="50"/>
        <v>0</v>
      </c>
      <c r="D308" s="326">
        <f t="shared" si="50"/>
        <v>0</v>
      </c>
      <c r="E308" s="51"/>
      <c r="F308" s="55"/>
      <c r="G308" s="51"/>
      <c r="H308" s="55"/>
      <c r="I308" s="51"/>
      <c r="J308" s="55"/>
      <c r="K308" s="51"/>
      <c r="L308" s="55"/>
      <c r="M308" s="51"/>
      <c r="N308" s="55"/>
      <c r="O308" s="51"/>
      <c r="P308" s="55"/>
      <c r="Q308" s="51"/>
      <c r="R308" s="55"/>
      <c r="S308" s="51"/>
      <c r="T308" s="55"/>
      <c r="U308" s="51"/>
      <c r="V308" s="55"/>
      <c r="W308" s="51"/>
      <c r="X308" s="55"/>
      <c r="Y308" s="51"/>
      <c r="Z308" s="55"/>
      <c r="AA308" s="51"/>
      <c r="AB308" s="55"/>
      <c r="AC308" s="51"/>
      <c r="AD308" s="55"/>
      <c r="AE308" s="51"/>
      <c r="AF308" s="55"/>
      <c r="AG308" s="51"/>
      <c r="AH308" s="55"/>
      <c r="AI308" s="51"/>
      <c r="AJ308" s="55"/>
      <c r="AK308" s="51"/>
      <c r="AL308" s="55"/>
      <c r="AM308" s="51"/>
      <c r="AN308" s="55"/>
      <c r="AO308" s="51"/>
      <c r="AP308" s="57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237" t="s">
        <v>243</v>
      </c>
      <c r="B309" s="421">
        <f t="shared" si="49"/>
        <v>2</v>
      </c>
      <c r="C309" s="324">
        <f t="shared" si="50"/>
        <v>1</v>
      </c>
      <c r="D309" s="326">
        <f>+F309+H309+J309+L309+N309+P309+R309+T309+V309+X309+Z309+AB309+AD309+AF309+AH309+AJ309+AL309+AN309+AP309</f>
        <v>1</v>
      </c>
      <c r="E309" s="51"/>
      <c r="F309" s="55"/>
      <c r="G309" s="51"/>
      <c r="H309" s="55"/>
      <c r="I309" s="51"/>
      <c r="J309" s="55"/>
      <c r="K309" s="51"/>
      <c r="L309" s="55"/>
      <c r="M309" s="51"/>
      <c r="N309" s="55"/>
      <c r="O309" s="51"/>
      <c r="P309" s="55"/>
      <c r="Q309" s="51"/>
      <c r="R309" s="55"/>
      <c r="S309" s="51"/>
      <c r="T309" s="55"/>
      <c r="U309" s="51"/>
      <c r="V309" s="55"/>
      <c r="W309" s="51"/>
      <c r="X309" s="55"/>
      <c r="Y309" s="51"/>
      <c r="Z309" s="55"/>
      <c r="AA309" s="51"/>
      <c r="AB309" s="55"/>
      <c r="AC309" s="51"/>
      <c r="AD309" s="55"/>
      <c r="AE309" s="51"/>
      <c r="AF309" s="55"/>
      <c r="AG309" s="51"/>
      <c r="AH309" s="55"/>
      <c r="AI309" s="51"/>
      <c r="AJ309" s="55"/>
      <c r="AK309" s="51"/>
      <c r="AL309" s="55"/>
      <c r="AM309" s="51"/>
      <c r="AN309" s="55">
        <v>1</v>
      </c>
      <c r="AO309" s="51">
        <v>1</v>
      </c>
      <c r="AP309" s="57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237" t="s">
        <v>244</v>
      </c>
      <c r="B310" s="421">
        <f t="shared" si="49"/>
        <v>0</v>
      </c>
      <c r="C310" s="324">
        <f t="shared" si="50"/>
        <v>0</v>
      </c>
      <c r="D310" s="326">
        <f t="shared" si="50"/>
        <v>0</v>
      </c>
      <c r="E310" s="51"/>
      <c r="F310" s="55"/>
      <c r="G310" s="51"/>
      <c r="H310" s="55"/>
      <c r="I310" s="51"/>
      <c r="J310" s="55"/>
      <c r="K310" s="51"/>
      <c r="L310" s="55"/>
      <c r="M310" s="51"/>
      <c r="N310" s="55"/>
      <c r="O310" s="51"/>
      <c r="P310" s="55"/>
      <c r="Q310" s="51"/>
      <c r="R310" s="55"/>
      <c r="S310" s="51"/>
      <c r="T310" s="55"/>
      <c r="U310" s="51"/>
      <c r="V310" s="55"/>
      <c r="W310" s="51"/>
      <c r="X310" s="55"/>
      <c r="Y310" s="51"/>
      <c r="Z310" s="55"/>
      <c r="AA310" s="51"/>
      <c r="AB310" s="55"/>
      <c r="AC310" s="51"/>
      <c r="AD310" s="55"/>
      <c r="AE310" s="51"/>
      <c r="AF310" s="55"/>
      <c r="AG310" s="51"/>
      <c r="AH310" s="55"/>
      <c r="AI310" s="51"/>
      <c r="AJ310" s="55"/>
      <c r="AK310" s="51"/>
      <c r="AL310" s="55"/>
      <c r="AM310" s="51"/>
      <c r="AN310" s="55"/>
      <c r="AO310" s="51"/>
      <c r="AP310" s="57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237" t="s">
        <v>245</v>
      </c>
      <c r="B311" s="421">
        <f t="shared" si="49"/>
        <v>0</v>
      </c>
      <c r="C311" s="324">
        <f t="shared" si="50"/>
        <v>0</v>
      </c>
      <c r="D311" s="326">
        <f t="shared" si="50"/>
        <v>0</v>
      </c>
      <c r="E311" s="51"/>
      <c r="F311" s="55"/>
      <c r="G311" s="51"/>
      <c r="H311" s="55"/>
      <c r="I311" s="51"/>
      <c r="J311" s="55"/>
      <c r="K311" s="51"/>
      <c r="L311" s="55"/>
      <c r="M311" s="51"/>
      <c r="N311" s="55"/>
      <c r="O311" s="51"/>
      <c r="P311" s="55"/>
      <c r="Q311" s="51"/>
      <c r="R311" s="55"/>
      <c r="S311" s="51"/>
      <c r="T311" s="55"/>
      <c r="U311" s="51"/>
      <c r="V311" s="55"/>
      <c r="W311" s="51"/>
      <c r="X311" s="55"/>
      <c r="Y311" s="51"/>
      <c r="Z311" s="55"/>
      <c r="AA311" s="51"/>
      <c r="AB311" s="55"/>
      <c r="AC311" s="51"/>
      <c r="AD311" s="55"/>
      <c r="AE311" s="51"/>
      <c r="AF311" s="55"/>
      <c r="AG311" s="51"/>
      <c r="AH311" s="55"/>
      <c r="AI311" s="51"/>
      <c r="AJ311" s="55"/>
      <c r="AK311" s="51"/>
      <c r="AL311" s="55"/>
      <c r="AM311" s="51"/>
      <c r="AN311" s="55"/>
      <c r="AO311" s="51"/>
      <c r="AP311" s="57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236" t="s">
        <v>66</v>
      </c>
      <c r="B312" s="419">
        <f t="shared" si="49"/>
        <v>1</v>
      </c>
      <c r="C312" s="320">
        <f t="shared" si="50"/>
        <v>1</v>
      </c>
      <c r="D312" s="322">
        <f t="shared" si="50"/>
        <v>0</v>
      </c>
      <c r="E312" s="37"/>
      <c r="F312" s="42"/>
      <c r="G312" s="37"/>
      <c r="H312" s="42"/>
      <c r="I312" s="37"/>
      <c r="J312" s="42"/>
      <c r="K312" s="37"/>
      <c r="L312" s="42"/>
      <c r="M312" s="37"/>
      <c r="N312" s="42"/>
      <c r="O312" s="37"/>
      <c r="P312" s="42"/>
      <c r="Q312" s="37"/>
      <c r="R312" s="42"/>
      <c r="S312" s="37"/>
      <c r="T312" s="42"/>
      <c r="U312" s="37"/>
      <c r="V312" s="42"/>
      <c r="W312" s="37"/>
      <c r="X312" s="42"/>
      <c r="Y312" s="37"/>
      <c r="Z312" s="42"/>
      <c r="AA312" s="37"/>
      <c r="AB312" s="42"/>
      <c r="AC312" s="37"/>
      <c r="AD312" s="42"/>
      <c r="AE312" s="37"/>
      <c r="AF312" s="42"/>
      <c r="AG312" s="37"/>
      <c r="AH312" s="42"/>
      <c r="AI312" s="37"/>
      <c r="AJ312" s="42"/>
      <c r="AK312" s="37">
        <v>1</v>
      </c>
      <c r="AL312" s="42"/>
      <c r="AM312" s="37"/>
      <c r="AN312" s="42"/>
      <c r="AO312" s="37"/>
      <c r="AP312" s="38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237" t="s">
        <v>67</v>
      </c>
      <c r="B313" s="421">
        <f t="shared" si="49"/>
        <v>1</v>
      </c>
      <c r="C313" s="324">
        <f t="shared" si="50"/>
        <v>0</v>
      </c>
      <c r="D313" s="326">
        <f t="shared" si="50"/>
        <v>1</v>
      </c>
      <c r="E313" s="51"/>
      <c r="F313" s="55"/>
      <c r="G313" s="51"/>
      <c r="H313" s="55"/>
      <c r="I313" s="51"/>
      <c r="J313" s="55"/>
      <c r="K313" s="51"/>
      <c r="L313" s="55"/>
      <c r="M313" s="51"/>
      <c r="N313" s="55"/>
      <c r="O313" s="51"/>
      <c r="P313" s="55"/>
      <c r="Q313" s="51"/>
      <c r="R313" s="55"/>
      <c r="S313" s="51"/>
      <c r="T313" s="55"/>
      <c r="U313" s="51"/>
      <c r="V313" s="55"/>
      <c r="W313" s="51"/>
      <c r="X313" s="55"/>
      <c r="Y313" s="51"/>
      <c r="Z313" s="55"/>
      <c r="AA313" s="51"/>
      <c r="AB313" s="55"/>
      <c r="AC313" s="51"/>
      <c r="AD313" s="55"/>
      <c r="AE313" s="51"/>
      <c r="AF313" s="55"/>
      <c r="AG313" s="51"/>
      <c r="AH313" s="55">
        <v>1</v>
      </c>
      <c r="AI313" s="51"/>
      <c r="AJ313" s="55"/>
      <c r="AK313" s="51"/>
      <c r="AL313" s="55"/>
      <c r="AM313" s="51"/>
      <c r="AN313" s="55"/>
      <c r="AO313" s="51"/>
      <c r="AP313" s="57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237" t="s">
        <v>246</v>
      </c>
      <c r="B314" s="421">
        <f t="shared" si="49"/>
        <v>4</v>
      </c>
      <c r="C314" s="324">
        <f t="shared" si="50"/>
        <v>3</v>
      </c>
      <c r="D314" s="326">
        <f t="shared" si="50"/>
        <v>1</v>
      </c>
      <c r="E314" s="51"/>
      <c r="F314" s="55"/>
      <c r="G314" s="51"/>
      <c r="H314" s="55"/>
      <c r="I314" s="51"/>
      <c r="J314" s="55"/>
      <c r="K314" s="51"/>
      <c r="L314" s="55"/>
      <c r="M314" s="51"/>
      <c r="N314" s="55"/>
      <c r="O314" s="51"/>
      <c r="P314" s="55"/>
      <c r="Q314" s="51"/>
      <c r="R314" s="55"/>
      <c r="S314" s="51"/>
      <c r="T314" s="55"/>
      <c r="U314" s="51"/>
      <c r="V314" s="55"/>
      <c r="W314" s="51"/>
      <c r="X314" s="55"/>
      <c r="Y314" s="51"/>
      <c r="Z314" s="55"/>
      <c r="AA314" s="51">
        <v>1</v>
      </c>
      <c r="AB314" s="55"/>
      <c r="AC314" s="51"/>
      <c r="AD314" s="55"/>
      <c r="AE314" s="51"/>
      <c r="AF314" s="55"/>
      <c r="AG314" s="51"/>
      <c r="AH314" s="55"/>
      <c r="AI314" s="51"/>
      <c r="AJ314" s="55"/>
      <c r="AK314" s="51"/>
      <c r="AL314" s="55"/>
      <c r="AM314" s="51">
        <v>1</v>
      </c>
      <c r="AN314" s="55">
        <v>1</v>
      </c>
      <c r="AO314" s="51">
        <v>1</v>
      </c>
      <c r="AP314" s="57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237" t="s">
        <v>73</v>
      </c>
      <c r="B315" s="421">
        <f t="shared" si="49"/>
        <v>0</v>
      </c>
      <c r="C315" s="324">
        <f t="shared" si="50"/>
        <v>0</v>
      </c>
      <c r="D315" s="326">
        <f t="shared" si="50"/>
        <v>0</v>
      </c>
      <c r="E315" s="51"/>
      <c r="F315" s="55"/>
      <c r="G315" s="51"/>
      <c r="H315" s="55"/>
      <c r="I315" s="51"/>
      <c r="J315" s="55"/>
      <c r="K315" s="51"/>
      <c r="L315" s="55"/>
      <c r="M315" s="51"/>
      <c r="N315" s="55"/>
      <c r="O315" s="51"/>
      <c r="P315" s="55"/>
      <c r="Q315" s="51"/>
      <c r="R315" s="55"/>
      <c r="S315" s="51"/>
      <c r="T315" s="55"/>
      <c r="U315" s="51"/>
      <c r="V315" s="55"/>
      <c r="W315" s="51"/>
      <c r="X315" s="55"/>
      <c r="Y315" s="51"/>
      <c r="Z315" s="55"/>
      <c r="AA315" s="51"/>
      <c r="AB315" s="55"/>
      <c r="AC315" s="51"/>
      <c r="AD315" s="55"/>
      <c r="AE315" s="51"/>
      <c r="AF315" s="55"/>
      <c r="AG315" s="51"/>
      <c r="AH315" s="55"/>
      <c r="AI315" s="51"/>
      <c r="AJ315" s="55"/>
      <c r="AK315" s="51"/>
      <c r="AL315" s="55"/>
      <c r="AM315" s="51"/>
      <c r="AN315" s="55"/>
      <c r="AO315" s="51"/>
      <c r="AP315" s="57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237" t="s">
        <v>59</v>
      </c>
      <c r="B316" s="421">
        <f t="shared" si="49"/>
        <v>0</v>
      </c>
      <c r="C316" s="324">
        <f t="shared" si="50"/>
        <v>0</v>
      </c>
      <c r="D316" s="326">
        <f t="shared" si="50"/>
        <v>0</v>
      </c>
      <c r="E316" s="51"/>
      <c r="F316" s="55"/>
      <c r="G316" s="51"/>
      <c r="H316" s="55"/>
      <c r="I316" s="51"/>
      <c r="J316" s="55"/>
      <c r="K316" s="51"/>
      <c r="L316" s="55"/>
      <c r="M316" s="51"/>
      <c r="N316" s="55"/>
      <c r="O316" s="51"/>
      <c r="P316" s="55"/>
      <c r="Q316" s="51"/>
      <c r="R316" s="55"/>
      <c r="S316" s="51"/>
      <c r="T316" s="55"/>
      <c r="U316" s="51"/>
      <c r="V316" s="55"/>
      <c r="W316" s="51"/>
      <c r="X316" s="55"/>
      <c r="Y316" s="51"/>
      <c r="Z316" s="55"/>
      <c r="AA316" s="51"/>
      <c r="AB316" s="55"/>
      <c r="AC316" s="51"/>
      <c r="AD316" s="55"/>
      <c r="AE316" s="51"/>
      <c r="AF316" s="55"/>
      <c r="AG316" s="51"/>
      <c r="AH316" s="55"/>
      <c r="AI316" s="51"/>
      <c r="AJ316" s="55"/>
      <c r="AK316" s="51"/>
      <c r="AL316" s="55"/>
      <c r="AM316" s="51"/>
      <c r="AN316" s="55"/>
      <c r="AO316" s="51"/>
      <c r="AP316" s="57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237" t="s">
        <v>247</v>
      </c>
      <c r="B317" s="421">
        <f t="shared" si="49"/>
        <v>0</v>
      </c>
      <c r="C317" s="324">
        <f t="shared" si="50"/>
        <v>0</v>
      </c>
      <c r="D317" s="326">
        <f t="shared" si="50"/>
        <v>0</v>
      </c>
      <c r="E317" s="51"/>
      <c r="F317" s="55"/>
      <c r="G317" s="51"/>
      <c r="H317" s="55"/>
      <c r="I317" s="51"/>
      <c r="J317" s="55"/>
      <c r="K317" s="51"/>
      <c r="L317" s="55"/>
      <c r="M317" s="51"/>
      <c r="N317" s="55"/>
      <c r="O317" s="51"/>
      <c r="P317" s="55"/>
      <c r="Q317" s="51"/>
      <c r="R317" s="55"/>
      <c r="S317" s="51"/>
      <c r="T317" s="55"/>
      <c r="U317" s="51"/>
      <c r="V317" s="55"/>
      <c r="W317" s="51"/>
      <c r="X317" s="55"/>
      <c r="Y317" s="51"/>
      <c r="Z317" s="55"/>
      <c r="AA317" s="51"/>
      <c r="AB317" s="55"/>
      <c r="AC317" s="51"/>
      <c r="AD317" s="55"/>
      <c r="AE317" s="51"/>
      <c r="AF317" s="55"/>
      <c r="AG317" s="51"/>
      <c r="AH317" s="55"/>
      <c r="AI317" s="51"/>
      <c r="AJ317" s="55"/>
      <c r="AK317" s="51"/>
      <c r="AL317" s="55"/>
      <c r="AM317" s="51"/>
      <c r="AN317" s="55"/>
      <c r="AO317" s="51"/>
      <c r="AP317" s="57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237" t="s">
        <v>248</v>
      </c>
      <c r="B318" s="421">
        <f t="shared" si="49"/>
        <v>0</v>
      </c>
      <c r="C318" s="324">
        <f t="shared" si="50"/>
        <v>0</v>
      </c>
      <c r="D318" s="326">
        <f t="shared" si="50"/>
        <v>0</v>
      </c>
      <c r="E318" s="51"/>
      <c r="F318" s="55"/>
      <c r="G318" s="51"/>
      <c r="H318" s="55"/>
      <c r="I318" s="51"/>
      <c r="J318" s="55"/>
      <c r="K318" s="51"/>
      <c r="L318" s="55"/>
      <c r="M318" s="51"/>
      <c r="N318" s="55"/>
      <c r="O318" s="51"/>
      <c r="P318" s="55"/>
      <c r="Q318" s="51"/>
      <c r="R318" s="55"/>
      <c r="S318" s="51"/>
      <c r="T318" s="55"/>
      <c r="U318" s="51"/>
      <c r="V318" s="55"/>
      <c r="W318" s="51"/>
      <c r="X318" s="55"/>
      <c r="Y318" s="51"/>
      <c r="Z318" s="55"/>
      <c r="AA318" s="51"/>
      <c r="AB318" s="55"/>
      <c r="AC318" s="51"/>
      <c r="AD318" s="55"/>
      <c r="AE318" s="51"/>
      <c r="AF318" s="55"/>
      <c r="AG318" s="51"/>
      <c r="AH318" s="55"/>
      <c r="AI318" s="51"/>
      <c r="AJ318" s="55"/>
      <c r="AK318" s="51"/>
      <c r="AL318" s="55"/>
      <c r="AM318" s="51"/>
      <c r="AN318" s="55"/>
      <c r="AO318" s="51"/>
      <c r="AP318" s="57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408" t="s">
        <v>249</v>
      </c>
      <c r="B319" s="422">
        <f t="shared" si="49"/>
        <v>6</v>
      </c>
      <c r="C319" s="423">
        <f t="shared" si="50"/>
        <v>2</v>
      </c>
      <c r="D319" s="350">
        <f t="shared" si="50"/>
        <v>4</v>
      </c>
      <c r="E319" s="190"/>
      <c r="F319" s="424"/>
      <c r="G319" s="190"/>
      <c r="H319" s="424"/>
      <c r="I319" s="190"/>
      <c r="J319" s="424"/>
      <c r="K319" s="190"/>
      <c r="L319" s="424"/>
      <c r="M319" s="190"/>
      <c r="N319" s="424"/>
      <c r="O319" s="190"/>
      <c r="P319" s="424"/>
      <c r="Q319" s="190"/>
      <c r="R319" s="424"/>
      <c r="S319" s="190"/>
      <c r="T319" s="424"/>
      <c r="U319" s="190"/>
      <c r="V319" s="424"/>
      <c r="W319" s="190"/>
      <c r="X319" s="424"/>
      <c r="Y319" s="190"/>
      <c r="Z319" s="424"/>
      <c r="AA319" s="190"/>
      <c r="AB319" s="424"/>
      <c r="AC319" s="190"/>
      <c r="AD319" s="424"/>
      <c r="AE319" s="190"/>
      <c r="AF319" s="424"/>
      <c r="AG319" s="190"/>
      <c r="AH319" s="424"/>
      <c r="AI319" s="190"/>
      <c r="AJ319" s="424"/>
      <c r="AK319" s="190"/>
      <c r="AL319" s="424">
        <v>3</v>
      </c>
      <c r="AM319" s="190">
        <v>1</v>
      </c>
      <c r="AN319" s="424"/>
      <c r="AO319" s="190">
        <v>1</v>
      </c>
      <c r="AP319" s="90">
        <v>1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6" spans="1:2" s="385" customFormat="1" hidden="1" x14ac:dyDescent="0.2">
      <c r="A326" s="385">
        <f>SUM(B13:B26,D31:D56,B66,B73,B80,B112:F112,B120:F120,B128:F128,C132:C133,D137:D138,B142:B144,C148:J164,B170,B171,B172:B194,B195:AS195,B196:B200,B211,B219,B226,B229:B231,B274,B276:B289,B297,B299:B319)</f>
        <v>3458</v>
      </c>
      <c r="B326" s="385">
        <f>SUM(CG6:CT239)</f>
        <v>0</v>
      </c>
    </row>
  </sheetData>
  <mergeCells count="234">
    <mergeCell ref="AM295:AN295"/>
    <mergeCell ref="AO295:AP295"/>
    <mergeCell ref="U271:V271"/>
    <mergeCell ref="A202:A204"/>
    <mergeCell ref="B202:D203"/>
    <mergeCell ref="E202:AP202"/>
    <mergeCell ref="A298:AP298"/>
    <mergeCell ref="AV58:AV60"/>
    <mergeCell ref="A295:A296"/>
    <mergeCell ref="B295:D295"/>
    <mergeCell ref="E295:F295"/>
    <mergeCell ref="G295:H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A295:AB295"/>
    <mergeCell ref="AC295:AD295"/>
    <mergeCell ref="AE295:AF295"/>
    <mergeCell ref="AG295:AH295"/>
    <mergeCell ref="AI295:AJ295"/>
    <mergeCell ref="AK295:AL295"/>
    <mergeCell ref="A275:AP275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AM271:AN271"/>
    <mergeCell ref="AO271:AP271"/>
    <mergeCell ref="E271:F271"/>
    <mergeCell ref="G271:H271"/>
    <mergeCell ref="I271:J271"/>
    <mergeCell ref="K271:L271"/>
    <mergeCell ref="M271:N271"/>
    <mergeCell ref="W271:X271"/>
    <mergeCell ref="Y271:Z271"/>
    <mergeCell ref="A271:A272"/>
    <mergeCell ref="B271:D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Y203:Z203"/>
    <mergeCell ref="AA203:AB203"/>
    <mergeCell ref="M203:N203"/>
    <mergeCell ref="O203:P203"/>
    <mergeCell ref="Q203:R203"/>
    <mergeCell ref="S203:T203"/>
    <mergeCell ref="U203:V203"/>
    <mergeCell ref="W203:X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E58:AP58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</mergeCells>
  <dataValidations count="2">
    <dataValidation operator="greaterThanOrEqual" allowBlank="1" showInputMessage="1" showErrorMessage="1" error="Valor no Permitido" sqref="A270 A290:D293 A294" xr:uid="{F9A7EE02-94BE-4086-BD42-D46044FFF924}"/>
    <dataValidation type="whole" operator="greaterThanOrEqual" allowBlank="1" showInputMessage="1" showErrorMessage="1" error="Valor no Permitido" sqref="B294:D319 A10:A269 A271:A289 E10:AV319 B10:D289 A295:A319" xr:uid="{10E1972A-56EC-427A-9AA8-0E922589F834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32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1.42578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104" ht="16.149999999999999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  <c r="CU2" s="2"/>
      <c r="CV2" s="2"/>
      <c r="CW2" s="2"/>
      <c r="CX2" s="2"/>
      <c r="CY2" s="2"/>
      <c r="CZ2" s="2"/>
    </row>
    <row r="3" spans="1:104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149999999999999" customHeight="1" x14ac:dyDescent="0.2">
      <c r="A4" s="1" t="str">
        <f>CONCATENATE("MES: ",[9]NOMBRE!B6," - ","( ",[9]NOMBRE!C6,[9]NOMBRE!D6," )")</f>
        <v>MES: AGOSTO - ( 08 )</v>
      </c>
      <c r="CU4" s="2"/>
      <c r="CV4" s="2"/>
      <c r="CW4" s="2"/>
      <c r="CX4" s="2"/>
      <c r="CY4" s="2"/>
      <c r="CZ4" s="2"/>
    </row>
    <row r="5" spans="1:104" ht="16.149999999999999" customHeight="1" x14ac:dyDescent="0.2">
      <c r="A5" s="1" t="str">
        <f>CONCATENATE("AÑO: ",[9]NOMBRE!B7)</f>
        <v>AÑO: 2019</v>
      </c>
      <c r="CU5" s="2"/>
      <c r="CV5" s="2"/>
      <c r="CW5" s="2"/>
      <c r="CX5" s="2"/>
      <c r="CY5" s="2"/>
      <c r="CZ5" s="2"/>
    </row>
    <row r="6" spans="1:104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14.25" customHeight="1" x14ac:dyDescent="0.2">
      <c r="A10" s="1080" t="s">
        <v>4</v>
      </c>
      <c r="B10" s="1069" t="s">
        <v>5</v>
      </c>
      <c r="C10" s="954"/>
      <c r="D10" s="1105"/>
      <c r="E10" s="996" t="s">
        <v>6</v>
      </c>
      <c r="F10" s="1077"/>
      <c r="G10" s="1077"/>
      <c r="H10" s="1077"/>
      <c r="I10" s="1077"/>
      <c r="J10" s="1077"/>
      <c r="K10" s="1077"/>
      <c r="L10" s="1077"/>
      <c r="M10" s="1077"/>
      <c r="N10" s="1077"/>
      <c r="O10" s="1077"/>
      <c r="P10" s="1077"/>
      <c r="Q10" s="1077"/>
      <c r="R10" s="1077"/>
      <c r="S10" s="1077"/>
      <c r="T10" s="1077"/>
      <c r="U10" s="1077"/>
      <c r="V10" s="1077"/>
      <c r="W10" s="1077"/>
      <c r="X10" s="1077"/>
      <c r="Y10" s="1077"/>
      <c r="Z10" s="1077"/>
      <c r="AA10" s="1077"/>
      <c r="AB10" s="1077"/>
      <c r="AC10" s="1077"/>
      <c r="AD10" s="1077"/>
      <c r="AE10" s="1077"/>
      <c r="AF10" s="1077"/>
      <c r="AG10" s="1077"/>
      <c r="AH10" s="1077"/>
      <c r="AI10" s="1077"/>
      <c r="AJ10" s="1077"/>
      <c r="AK10" s="1077"/>
      <c r="AL10" s="1077"/>
      <c r="AM10" s="1077"/>
      <c r="AN10" s="1077"/>
      <c r="AO10" s="1077"/>
      <c r="AP10" s="1072"/>
      <c r="AQ10" s="1077" t="s">
        <v>7</v>
      </c>
      <c r="AR10" s="1077"/>
      <c r="AS10" s="1077"/>
      <c r="AT10" s="1080" t="s">
        <v>8</v>
      </c>
      <c r="AU10" s="1058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x14ac:dyDescent="0.2">
      <c r="A11" s="847"/>
      <c r="B11" s="852"/>
      <c r="C11" s="853"/>
      <c r="D11" s="854"/>
      <c r="E11" s="992" t="s">
        <v>10</v>
      </c>
      <c r="F11" s="1073"/>
      <c r="G11" s="992" t="s">
        <v>11</v>
      </c>
      <c r="H11" s="1073"/>
      <c r="I11" s="992" t="s">
        <v>12</v>
      </c>
      <c r="J11" s="1073"/>
      <c r="K11" s="992" t="s">
        <v>13</v>
      </c>
      <c r="L11" s="1073"/>
      <c r="M11" s="992" t="s">
        <v>14</v>
      </c>
      <c r="N11" s="1073"/>
      <c r="O11" s="992" t="s">
        <v>15</v>
      </c>
      <c r="P11" s="1073"/>
      <c r="Q11" s="992" t="s">
        <v>16</v>
      </c>
      <c r="R11" s="1073"/>
      <c r="S11" s="992" t="s">
        <v>17</v>
      </c>
      <c r="T11" s="1073"/>
      <c r="U11" s="992" t="s">
        <v>18</v>
      </c>
      <c r="V11" s="1073"/>
      <c r="W11" s="992" t="s">
        <v>19</v>
      </c>
      <c r="X11" s="1073"/>
      <c r="Y11" s="992" t="s">
        <v>20</v>
      </c>
      <c r="Z11" s="1073"/>
      <c r="AA11" s="992" t="s">
        <v>21</v>
      </c>
      <c r="AB11" s="1073"/>
      <c r="AC11" s="992" t="s">
        <v>22</v>
      </c>
      <c r="AD11" s="1073"/>
      <c r="AE11" s="992" t="s">
        <v>23</v>
      </c>
      <c r="AF11" s="1073"/>
      <c r="AG11" s="992" t="s">
        <v>24</v>
      </c>
      <c r="AH11" s="1073"/>
      <c r="AI11" s="992" t="s">
        <v>25</v>
      </c>
      <c r="AJ11" s="1073"/>
      <c r="AK11" s="992" t="s">
        <v>26</v>
      </c>
      <c r="AL11" s="1073"/>
      <c r="AM11" s="992" t="s">
        <v>27</v>
      </c>
      <c r="AN11" s="1073"/>
      <c r="AO11" s="996" t="s">
        <v>28</v>
      </c>
      <c r="AP11" s="1072"/>
      <c r="AQ11" s="1012" t="s">
        <v>29</v>
      </c>
      <c r="AR11" s="1027" t="s">
        <v>30</v>
      </c>
      <c r="AS11" s="964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848"/>
      <c r="B12" s="15" t="s">
        <v>32</v>
      </c>
      <c r="C12" s="16" t="s">
        <v>33</v>
      </c>
      <c r="D12" s="673" t="s">
        <v>34</v>
      </c>
      <c r="E12" s="15" t="s">
        <v>33</v>
      </c>
      <c r="F12" s="673" t="s">
        <v>34</v>
      </c>
      <c r="G12" s="15" t="s">
        <v>33</v>
      </c>
      <c r="H12" s="673" t="s">
        <v>34</v>
      </c>
      <c r="I12" s="15" t="s">
        <v>33</v>
      </c>
      <c r="J12" s="673" t="s">
        <v>34</v>
      </c>
      <c r="K12" s="15" t="s">
        <v>33</v>
      </c>
      <c r="L12" s="673" t="s">
        <v>34</v>
      </c>
      <c r="M12" s="15" t="s">
        <v>33</v>
      </c>
      <c r="N12" s="673" t="s">
        <v>34</v>
      </c>
      <c r="O12" s="15" t="s">
        <v>33</v>
      </c>
      <c r="P12" s="673" t="s">
        <v>34</v>
      </c>
      <c r="Q12" s="15" t="s">
        <v>33</v>
      </c>
      <c r="R12" s="673" t="s">
        <v>34</v>
      </c>
      <c r="S12" s="15" t="s">
        <v>33</v>
      </c>
      <c r="T12" s="673" t="s">
        <v>34</v>
      </c>
      <c r="U12" s="15" t="s">
        <v>33</v>
      </c>
      <c r="V12" s="673" t="s">
        <v>34</v>
      </c>
      <c r="W12" s="15" t="s">
        <v>33</v>
      </c>
      <c r="X12" s="673" t="s">
        <v>34</v>
      </c>
      <c r="Y12" s="15" t="s">
        <v>33</v>
      </c>
      <c r="Z12" s="673" t="s">
        <v>34</v>
      </c>
      <c r="AA12" s="15" t="s">
        <v>33</v>
      </c>
      <c r="AB12" s="673" t="s">
        <v>34</v>
      </c>
      <c r="AC12" s="15" t="s">
        <v>33</v>
      </c>
      <c r="AD12" s="673" t="s">
        <v>34</v>
      </c>
      <c r="AE12" s="15" t="s">
        <v>33</v>
      </c>
      <c r="AF12" s="673" t="s">
        <v>34</v>
      </c>
      <c r="AG12" s="15" t="s">
        <v>33</v>
      </c>
      <c r="AH12" s="673" t="s">
        <v>34</v>
      </c>
      <c r="AI12" s="15" t="s">
        <v>33</v>
      </c>
      <c r="AJ12" s="673" t="s">
        <v>34</v>
      </c>
      <c r="AK12" s="15" t="s">
        <v>33</v>
      </c>
      <c r="AL12" s="673" t="s">
        <v>34</v>
      </c>
      <c r="AM12" s="15" t="s">
        <v>33</v>
      </c>
      <c r="AN12" s="673" t="s">
        <v>34</v>
      </c>
      <c r="AO12" s="15" t="s">
        <v>33</v>
      </c>
      <c r="AP12" s="631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603">
        <f t="shared" si="1"/>
        <v>0</v>
      </c>
      <c r="E13" s="23"/>
      <c r="F13" s="598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485"/>
      <c r="AP13" s="27"/>
      <c r="AQ13" s="710"/>
      <c r="AR13" s="29"/>
      <c r="AS13" s="598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603">
        <f>SUM(D22+D23+D24+D25)</f>
        <v>0</v>
      </c>
      <c r="E21" s="20">
        <f>SUM(E22:E25)</f>
        <v>0</v>
      </c>
      <c r="F21" s="603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486">
        <f t="shared" si="5"/>
        <v>0</v>
      </c>
      <c r="AP21" s="95">
        <f t="shared" si="5"/>
        <v>0</v>
      </c>
      <c r="AQ21" s="711">
        <f t="shared" si="5"/>
        <v>0</v>
      </c>
      <c r="AR21" s="21">
        <f t="shared" si="5"/>
        <v>0</v>
      </c>
      <c r="AS21" s="603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712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637"/>
      <c r="AU22" s="637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1108" t="s">
        <v>50</v>
      </c>
      <c r="B28" s="954" t="s">
        <v>51</v>
      </c>
      <c r="C28" s="1105"/>
      <c r="D28" s="1105" t="s">
        <v>5</v>
      </c>
      <c r="E28" s="968" t="s">
        <v>6</v>
      </c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4"/>
      <c r="AA28" s="1084"/>
      <c r="AB28" s="1084"/>
      <c r="AC28" s="1084"/>
      <c r="AD28" s="1084"/>
      <c r="AE28" s="1084"/>
      <c r="AF28" s="1084"/>
      <c r="AG28" s="1084"/>
      <c r="AH28" s="1084"/>
      <c r="AI28" s="1084"/>
      <c r="AJ28" s="1084"/>
      <c r="AK28" s="1084"/>
      <c r="AL28" s="1084"/>
      <c r="AM28" s="1084"/>
      <c r="AN28" s="1084"/>
      <c r="AO28" s="1084"/>
      <c r="AP28" s="1063"/>
      <c r="AQ28" s="877" t="s">
        <v>7</v>
      </c>
      <c r="AR28" s="1077"/>
      <c r="AS28" s="1076"/>
      <c r="AT28" s="1105" t="s">
        <v>8</v>
      </c>
      <c r="AU28" s="1122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870"/>
      <c r="B29" s="853"/>
      <c r="C29" s="854"/>
      <c r="D29" s="854"/>
      <c r="E29" s="972" t="s">
        <v>10</v>
      </c>
      <c r="F29" s="1087"/>
      <c r="G29" s="972" t="s">
        <v>11</v>
      </c>
      <c r="H29" s="1087"/>
      <c r="I29" s="972" t="s">
        <v>12</v>
      </c>
      <c r="J29" s="1087"/>
      <c r="K29" s="972" t="s">
        <v>13</v>
      </c>
      <c r="L29" s="1087"/>
      <c r="M29" s="1089" t="s">
        <v>14</v>
      </c>
      <c r="N29" s="1087"/>
      <c r="O29" s="972" t="s">
        <v>15</v>
      </c>
      <c r="P29" s="1087"/>
      <c r="Q29" s="972" t="s">
        <v>16</v>
      </c>
      <c r="R29" s="1087"/>
      <c r="S29" s="972" t="s">
        <v>17</v>
      </c>
      <c r="T29" s="1087"/>
      <c r="U29" s="972" t="s">
        <v>18</v>
      </c>
      <c r="V29" s="1087"/>
      <c r="W29" s="972" t="s">
        <v>19</v>
      </c>
      <c r="X29" s="1087"/>
      <c r="Y29" s="972" t="s">
        <v>20</v>
      </c>
      <c r="Z29" s="1087"/>
      <c r="AA29" s="972" t="s">
        <v>21</v>
      </c>
      <c r="AB29" s="1087"/>
      <c r="AC29" s="972" t="s">
        <v>22</v>
      </c>
      <c r="AD29" s="1087"/>
      <c r="AE29" s="972" t="s">
        <v>23</v>
      </c>
      <c r="AF29" s="1087"/>
      <c r="AG29" s="972" t="s">
        <v>24</v>
      </c>
      <c r="AH29" s="1087"/>
      <c r="AI29" s="972" t="s">
        <v>25</v>
      </c>
      <c r="AJ29" s="1087"/>
      <c r="AK29" s="972" t="s">
        <v>26</v>
      </c>
      <c r="AL29" s="1087"/>
      <c r="AM29" s="972" t="s">
        <v>27</v>
      </c>
      <c r="AN29" s="1087"/>
      <c r="AO29" s="968" t="s">
        <v>28</v>
      </c>
      <c r="AP29" s="1063"/>
      <c r="AQ29" s="1034" t="s">
        <v>29</v>
      </c>
      <c r="AR29" s="1027" t="s">
        <v>30</v>
      </c>
      <c r="AS29" s="1035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967"/>
      <c r="B30" s="934"/>
      <c r="C30" s="935"/>
      <c r="D30" s="935"/>
      <c r="E30" s="116" t="s">
        <v>33</v>
      </c>
      <c r="F30" s="675" t="s">
        <v>34</v>
      </c>
      <c r="G30" s="116" t="s">
        <v>33</v>
      </c>
      <c r="H30" s="675" t="s">
        <v>34</v>
      </c>
      <c r="I30" s="116" t="s">
        <v>33</v>
      </c>
      <c r="J30" s="675" t="s">
        <v>34</v>
      </c>
      <c r="K30" s="116" t="s">
        <v>33</v>
      </c>
      <c r="L30" s="675" t="s">
        <v>34</v>
      </c>
      <c r="M30" s="713" t="s">
        <v>33</v>
      </c>
      <c r="N30" s="675" t="s">
        <v>34</v>
      </c>
      <c r="O30" s="116" t="s">
        <v>33</v>
      </c>
      <c r="P30" s="675" t="s">
        <v>34</v>
      </c>
      <c r="Q30" s="116" t="s">
        <v>33</v>
      </c>
      <c r="R30" s="675" t="s">
        <v>34</v>
      </c>
      <c r="S30" s="116" t="s">
        <v>33</v>
      </c>
      <c r="T30" s="675" t="s">
        <v>34</v>
      </c>
      <c r="U30" s="116" t="s">
        <v>33</v>
      </c>
      <c r="V30" s="675" t="s">
        <v>34</v>
      </c>
      <c r="W30" s="116" t="s">
        <v>33</v>
      </c>
      <c r="X30" s="675" t="s">
        <v>34</v>
      </c>
      <c r="Y30" s="116" t="s">
        <v>33</v>
      </c>
      <c r="Z30" s="675" t="s">
        <v>34</v>
      </c>
      <c r="AA30" s="116" t="s">
        <v>33</v>
      </c>
      <c r="AB30" s="675" t="s">
        <v>34</v>
      </c>
      <c r="AC30" s="116" t="s">
        <v>33</v>
      </c>
      <c r="AD30" s="675" t="s">
        <v>34</v>
      </c>
      <c r="AE30" s="116" t="s">
        <v>33</v>
      </c>
      <c r="AF30" s="675" t="s">
        <v>34</v>
      </c>
      <c r="AG30" s="116" t="s">
        <v>33</v>
      </c>
      <c r="AH30" s="675" t="s">
        <v>34</v>
      </c>
      <c r="AI30" s="116" t="s">
        <v>33</v>
      </c>
      <c r="AJ30" s="675" t="s">
        <v>34</v>
      </c>
      <c r="AK30" s="116" t="s">
        <v>33</v>
      </c>
      <c r="AL30" s="675" t="s">
        <v>34</v>
      </c>
      <c r="AM30" s="116" t="s">
        <v>33</v>
      </c>
      <c r="AN30" s="675" t="s">
        <v>34</v>
      </c>
      <c r="AO30" s="116" t="s">
        <v>33</v>
      </c>
      <c r="AP30" s="585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979" t="s">
        <v>52</v>
      </c>
      <c r="B31" s="1091"/>
      <c r="C31" s="1092"/>
      <c r="D31" s="714">
        <f>SUM(E31:AP31)</f>
        <v>0</v>
      </c>
      <c r="E31" s="121"/>
      <c r="F31" s="122"/>
      <c r="G31" s="121"/>
      <c r="H31" s="642"/>
      <c r="I31" s="121"/>
      <c r="J31" s="642"/>
      <c r="K31" s="121"/>
      <c r="L31" s="122"/>
      <c r="M31" s="715"/>
      <c r="N31" s="642"/>
      <c r="O31" s="715"/>
      <c r="P31" s="642"/>
      <c r="Q31" s="715"/>
      <c r="R31" s="642"/>
      <c r="S31" s="715"/>
      <c r="T31" s="642"/>
      <c r="U31" s="715"/>
      <c r="V31" s="642"/>
      <c r="W31" s="715"/>
      <c r="X31" s="642"/>
      <c r="Y31" s="715"/>
      <c r="Z31" s="642"/>
      <c r="AA31" s="715"/>
      <c r="AB31" s="642"/>
      <c r="AC31" s="715"/>
      <c r="AD31" s="642"/>
      <c r="AE31" s="715"/>
      <c r="AF31" s="642"/>
      <c r="AG31" s="715"/>
      <c r="AH31" s="642"/>
      <c r="AI31" s="715"/>
      <c r="AJ31" s="642"/>
      <c r="AK31" s="715"/>
      <c r="AL31" s="642"/>
      <c r="AM31" s="715"/>
      <c r="AN31" s="642"/>
      <c r="AO31" s="715"/>
      <c r="AP31" s="587"/>
      <c r="AQ31" s="126"/>
      <c r="AR31" s="715"/>
      <c r="AS31" s="642"/>
      <c r="AT31" s="642"/>
      <c r="AU31" s="642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1093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664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664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1093" t="s">
        <v>79</v>
      </c>
      <c r="B58" s="1069" t="s">
        <v>80</v>
      </c>
      <c r="C58" s="954"/>
      <c r="D58" s="1105"/>
      <c r="E58" s="956" t="s">
        <v>81</v>
      </c>
      <c r="F58" s="1077"/>
      <c r="G58" s="1077"/>
      <c r="H58" s="1077"/>
      <c r="I58" s="1077"/>
      <c r="J58" s="1077"/>
      <c r="K58" s="1077"/>
      <c r="L58" s="1077"/>
      <c r="M58" s="1077"/>
      <c r="N58" s="1077"/>
      <c r="O58" s="1077"/>
      <c r="P58" s="1077"/>
      <c r="Q58" s="1077"/>
      <c r="R58" s="1077"/>
      <c r="S58" s="1077"/>
      <c r="T58" s="1077"/>
      <c r="U58" s="1077"/>
      <c r="V58" s="1077"/>
      <c r="W58" s="1077"/>
      <c r="X58" s="1077"/>
      <c r="Y58" s="1077"/>
      <c r="Z58" s="1077"/>
      <c r="AA58" s="1077"/>
      <c r="AB58" s="1077"/>
      <c r="AC58" s="1077"/>
      <c r="AD58" s="1077"/>
      <c r="AE58" s="1077"/>
      <c r="AF58" s="1077"/>
      <c r="AG58" s="1077"/>
      <c r="AH58" s="1077"/>
      <c r="AI58" s="1077"/>
      <c r="AJ58" s="1077"/>
      <c r="AK58" s="1077"/>
      <c r="AL58" s="1077"/>
      <c r="AM58" s="1077"/>
      <c r="AN58" s="1077"/>
      <c r="AO58" s="1077"/>
      <c r="AP58" s="1076"/>
      <c r="AQ58" s="1080" t="s">
        <v>82</v>
      </c>
      <c r="AR58" s="956" t="s">
        <v>7</v>
      </c>
      <c r="AS58" s="1077"/>
      <c r="AT58" s="1076"/>
      <c r="AU58" s="1058" t="s">
        <v>9</v>
      </c>
      <c r="AV58" s="1058" t="s">
        <v>65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895"/>
      <c r="B59" s="913"/>
      <c r="C59" s="934"/>
      <c r="D59" s="935"/>
      <c r="E59" s="959" t="s">
        <v>10</v>
      </c>
      <c r="F59" s="1073"/>
      <c r="G59" s="959" t="s">
        <v>11</v>
      </c>
      <c r="H59" s="1073"/>
      <c r="I59" s="959" t="s">
        <v>12</v>
      </c>
      <c r="J59" s="1073"/>
      <c r="K59" s="959" t="s">
        <v>13</v>
      </c>
      <c r="L59" s="1073"/>
      <c r="M59" s="959" t="s">
        <v>14</v>
      </c>
      <c r="N59" s="1073"/>
      <c r="O59" s="959" t="s">
        <v>15</v>
      </c>
      <c r="P59" s="1073"/>
      <c r="Q59" s="959" t="s">
        <v>16</v>
      </c>
      <c r="R59" s="1073"/>
      <c r="S59" s="959" t="s">
        <v>17</v>
      </c>
      <c r="T59" s="1073"/>
      <c r="U59" s="959" t="s">
        <v>18</v>
      </c>
      <c r="V59" s="1073"/>
      <c r="W59" s="959" t="s">
        <v>19</v>
      </c>
      <c r="X59" s="1073"/>
      <c r="Y59" s="959" t="s">
        <v>20</v>
      </c>
      <c r="Z59" s="1073"/>
      <c r="AA59" s="959" t="s">
        <v>21</v>
      </c>
      <c r="AB59" s="1099"/>
      <c r="AC59" s="959" t="s">
        <v>22</v>
      </c>
      <c r="AD59" s="1073"/>
      <c r="AE59" s="959" t="s">
        <v>23</v>
      </c>
      <c r="AF59" s="1073"/>
      <c r="AG59" s="959" t="s">
        <v>24</v>
      </c>
      <c r="AH59" s="1073"/>
      <c r="AI59" s="959" t="s">
        <v>25</v>
      </c>
      <c r="AJ59" s="1073"/>
      <c r="AK59" s="959" t="s">
        <v>26</v>
      </c>
      <c r="AL59" s="1073"/>
      <c r="AM59" s="959" t="s">
        <v>27</v>
      </c>
      <c r="AN59" s="1073"/>
      <c r="AO59" s="1077" t="s">
        <v>28</v>
      </c>
      <c r="AP59" s="1076"/>
      <c r="AQ59" s="847"/>
      <c r="AR59" s="1094" t="s">
        <v>29</v>
      </c>
      <c r="AS59" s="1027" t="s">
        <v>30</v>
      </c>
      <c r="AT59" s="1123" t="s">
        <v>31</v>
      </c>
      <c r="AU59" s="861"/>
      <c r="AV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912"/>
      <c r="B60" s="162" t="s">
        <v>32</v>
      </c>
      <c r="C60" s="163" t="s">
        <v>33</v>
      </c>
      <c r="D60" s="676" t="s">
        <v>34</v>
      </c>
      <c r="E60" s="670" t="s">
        <v>33</v>
      </c>
      <c r="F60" s="166" t="s">
        <v>34</v>
      </c>
      <c r="G60" s="670" t="s">
        <v>33</v>
      </c>
      <c r="H60" s="166" t="s">
        <v>34</v>
      </c>
      <c r="I60" s="670" t="s">
        <v>33</v>
      </c>
      <c r="J60" s="166" t="s">
        <v>34</v>
      </c>
      <c r="K60" s="670" t="s">
        <v>33</v>
      </c>
      <c r="L60" s="166" t="s">
        <v>34</v>
      </c>
      <c r="M60" s="15" t="s">
        <v>33</v>
      </c>
      <c r="N60" s="673" t="s">
        <v>34</v>
      </c>
      <c r="O60" s="670" t="s">
        <v>33</v>
      </c>
      <c r="P60" s="166" t="s">
        <v>34</v>
      </c>
      <c r="Q60" s="15" t="s">
        <v>33</v>
      </c>
      <c r="R60" s="673" t="s">
        <v>34</v>
      </c>
      <c r="S60" s="15" t="s">
        <v>33</v>
      </c>
      <c r="T60" s="673" t="s">
        <v>34</v>
      </c>
      <c r="U60" s="670" t="s">
        <v>33</v>
      </c>
      <c r="V60" s="673" t="s">
        <v>34</v>
      </c>
      <c r="W60" s="670" t="s">
        <v>33</v>
      </c>
      <c r="X60" s="166" t="s">
        <v>34</v>
      </c>
      <c r="Y60" s="15" t="s">
        <v>33</v>
      </c>
      <c r="Z60" s="673" t="s">
        <v>34</v>
      </c>
      <c r="AA60" s="670" t="s">
        <v>33</v>
      </c>
      <c r="AB60" s="167" t="s">
        <v>34</v>
      </c>
      <c r="AC60" s="670" t="s">
        <v>33</v>
      </c>
      <c r="AD60" s="166" t="s">
        <v>34</v>
      </c>
      <c r="AE60" s="670" t="s">
        <v>33</v>
      </c>
      <c r="AF60" s="166" t="s">
        <v>34</v>
      </c>
      <c r="AG60" s="670" t="s">
        <v>33</v>
      </c>
      <c r="AH60" s="166" t="s">
        <v>34</v>
      </c>
      <c r="AI60" s="15" t="s">
        <v>33</v>
      </c>
      <c r="AJ60" s="673" t="s">
        <v>34</v>
      </c>
      <c r="AK60" s="670" t="s">
        <v>33</v>
      </c>
      <c r="AL60" s="166" t="s">
        <v>34</v>
      </c>
      <c r="AM60" s="15" t="s">
        <v>33</v>
      </c>
      <c r="AN60" s="673" t="s">
        <v>34</v>
      </c>
      <c r="AO60" s="716" t="s">
        <v>33</v>
      </c>
      <c r="AP60" s="673" t="s">
        <v>34</v>
      </c>
      <c r="AQ60" s="848"/>
      <c r="AR60" s="915"/>
      <c r="AS60" s="866"/>
      <c r="AT60" s="986"/>
      <c r="AU60" s="862"/>
      <c r="AV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448"/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449"/>
      <c r="CA62" s="31" t="str">
        <f t="shared" ref="CA62:CA65" si="11">IF(B62=0,"",IF(AQ62="",IF(B62="","","* No olvide digitar la columna Beneficiarios. "),""))</f>
        <v/>
      </c>
      <c r="CB62" s="31" t="str">
        <f t="shared" ref="CB62:CB65" si="12">IF(B62&lt;AQ62,"* El número de Beneficiarios NO DEBE ser mayor que el Total. ","")</f>
        <v/>
      </c>
      <c r="CC62" s="31" t="str">
        <f t="shared" ref="CC62:CC64" si="13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4">IF(B62&lt;AQ62,1,0)</f>
        <v>0</v>
      </c>
      <c r="CH62" s="32" t="str">
        <f t="shared" ref="CH62:CH65" si="15">IF(B62=0,"",IF(AQ62="",IF(B62="","",1),0))</f>
        <v/>
      </c>
      <c r="CI62" s="32">
        <f t="shared" ref="CI62:CI65" si="16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449"/>
      <c r="CA63" s="31" t="str">
        <f t="shared" si="11"/>
        <v/>
      </c>
      <c r="CB63" s="31" t="str">
        <f t="shared" si="12"/>
        <v/>
      </c>
      <c r="CC63" s="31" t="str">
        <f t="shared" si="13"/>
        <v/>
      </c>
      <c r="CD63" s="31"/>
      <c r="CE63" s="31"/>
      <c r="CF63" s="31"/>
      <c r="CG63" s="32">
        <f t="shared" si="14"/>
        <v>0</v>
      </c>
      <c r="CH63" s="32" t="str">
        <f t="shared" si="15"/>
        <v/>
      </c>
      <c r="CI63" s="32">
        <f t="shared" si="16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449"/>
      <c r="CA64" s="31" t="str">
        <f t="shared" si="11"/>
        <v/>
      </c>
      <c r="CB64" s="31" t="str">
        <f t="shared" si="12"/>
        <v/>
      </c>
      <c r="CC64" s="31" t="str">
        <f t="shared" si="13"/>
        <v/>
      </c>
      <c r="CD64" s="31"/>
      <c r="CE64" s="31"/>
      <c r="CF64" s="31"/>
      <c r="CG64" s="32">
        <f t="shared" si="14"/>
        <v>0</v>
      </c>
      <c r="CH64" s="32" t="str">
        <f t="shared" si="15"/>
        <v/>
      </c>
      <c r="CI64" s="32">
        <f t="shared" si="16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450"/>
      <c r="CA65" s="31" t="str">
        <f t="shared" si="11"/>
        <v/>
      </c>
      <c r="CB65" s="31" t="str">
        <f t="shared" si="12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4"/>
        <v>0</v>
      </c>
      <c r="CH65" s="32" t="str">
        <f t="shared" si="15"/>
        <v/>
      </c>
      <c r="CI65" s="32">
        <f t="shared" si="16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489" t="s">
        <v>5</v>
      </c>
      <c r="B66" s="200">
        <f>SUM(B61:B65)</f>
        <v>0</v>
      </c>
      <c r="C66" s="201">
        <f>SUM(C61:C65)</f>
        <v>0</v>
      </c>
      <c r="D66" s="648">
        <f>SUM(D61:D65)</f>
        <v>0</v>
      </c>
      <c r="E66" s="203">
        <f t="shared" ref="E66:AS66" si="17">SUM(E61:E65)</f>
        <v>0</v>
      </c>
      <c r="F66" s="79">
        <f>SUM(F61:F65)</f>
        <v>0</v>
      </c>
      <c r="G66" s="203">
        <f t="shared" si="17"/>
        <v>0</v>
      </c>
      <c r="H66" s="204">
        <f t="shared" si="17"/>
        <v>0</v>
      </c>
      <c r="I66" s="203">
        <f t="shared" si="17"/>
        <v>0</v>
      </c>
      <c r="J66" s="204">
        <f t="shared" si="17"/>
        <v>0</v>
      </c>
      <c r="K66" s="203">
        <f t="shared" si="17"/>
        <v>0</v>
      </c>
      <c r="L66" s="204">
        <f t="shared" si="17"/>
        <v>0</v>
      </c>
      <c r="M66" s="203">
        <f t="shared" si="17"/>
        <v>0</v>
      </c>
      <c r="N66" s="204">
        <f t="shared" si="17"/>
        <v>0</v>
      </c>
      <c r="O66" s="203">
        <f t="shared" si="17"/>
        <v>0</v>
      </c>
      <c r="P66" s="204">
        <f t="shared" si="17"/>
        <v>0</v>
      </c>
      <c r="Q66" s="203">
        <f t="shared" si="17"/>
        <v>0</v>
      </c>
      <c r="R66" s="204">
        <f t="shared" si="17"/>
        <v>0</v>
      </c>
      <c r="S66" s="203">
        <f t="shared" si="17"/>
        <v>0</v>
      </c>
      <c r="T66" s="204">
        <f t="shared" si="17"/>
        <v>0</v>
      </c>
      <c r="U66" s="203">
        <f t="shared" si="17"/>
        <v>0</v>
      </c>
      <c r="V66" s="204">
        <f t="shared" si="17"/>
        <v>0</v>
      </c>
      <c r="W66" s="203">
        <f t="shared" si="17"/>
        <v>0</v>
      </c>
      <c r="X66" s="204">
        <f t="shared" si="17"/>
        <v>0</v>
      </c>
      <c r="Y66" s="205">
        <f t="shared" si="17"/>
        <v>0</v>
      </c>
      <c r="Z66" s="204">
        <f t="shared" si="17"/>
        <v>0</v>
      </c>
      <c r="AA66" s="206">
        <f t="shared" si="17"/>
        <v>0</v>
      </c>
      <c r="AB66" s="207">
        <f t="shared" si="17"/>
        <v>0</v>
      </c>
      <c r="AC66" s="205">
        <f t="shared" si="17"/>
        <v>0</v>
      </c>
      <c r="AD66" s="204">
        <f t="shared" si="17"/>
        <v>0</v>
      </c>
      <c r="AE66" s="205">
        <f t="shared" si="17"/>
        <v>0</v>
      </c>
      <c r="AF66" s="204">
        <f t="shared" si="17"/>
        <v>0</v>
      </c>
      <c r="AG66" s="205">
        <f t="shared" si="17"/>
        <v>0</v>
      </c>
      <c r="AH66" s="204">
        <f t="shared" si="17"/>
        <v>0</v>
      </c>
      <c r="AI66" s="205">
        <f t="shared" si="17"/>
        <v>0</v>
      </c>
      <c r="AJ66" s="204">
        <f t="shared" si="17"/>
        <v>0</v>
      </c>
      <c r="AK66" s="205">
        <f t="shared" si="17"/>
        <v>0</v>
      </c>
      <c r="AL66" s="204">
        <f t="shared" si="17"/>
        <v>0</v>
      </c>
      <c r="AM66" s="205">
        <f t="shared" si="17"/>
        <v>0</v>
      </c>
      <c r="AN66" s="204">
        <f t="shared" si="17"/>
        <v>0</v>
      </c>
      <c r="AO66" s="206">
        <f t="shared" si="17"/>
        <v>0</v>
      </c>
      <c r="AP66" s="207">
        <f t="shared" si="17"/>
        <v>0</v>
      </c>
      <c r="AQ66" s="208">
        <f t="shared" si="17"/>
        <v>0</v>
      </c>
      <c r="AR66" s="209">
        <f t="shared" si="17"/>
        <v>0</v>
      </c>
      <c r="AS66" s="210">
        <f t="shared" si="17"/>
        <v>0</v>
      </c>
      <c r="AT66" s="211">
        <f>SUM(AT61:AT65)</f>
        <v>0</v>
      </c>
      <c r="AU66" s="211">
        <f>SUM(AU61:AU65)</f>
        <v>0</v>
      </c>
      <c r="AV66" s="575">
        <f>SUM(AV61:AV65)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666" t="s">
        <v>79</v>
      </c>
      <c r="B68" s="665" t="s">
        <v>80</v>
      </c>
      <c r="C68" s="667" t="s">
        <v>29</v>
      </c>
      <c r="D68" s="667" t="s">
        <v>89</v>
      </c>
      <c r="E68" s="667" t="s">
        <v>31</v>
      </c>
      <c r="F68" s="667" t="s">
        <v>9</v>
      </c>
      <c r="G68" s="667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80" t="s">
        <v>85</v>
      </c>
      <c r="B70" s="217">
        <f t="shared" ref="B70:B72" si="18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80" t="s">
        <v>86</v>
      </c>
      <c r="B71" s="217">
        <f t="shared" si="18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80" t="s">
        <v>87</v>
      </c>
      <c r="B72" s="218">
        <f t="shared" si="18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489" t="s">
        <v>5</v>
      </c>
      <c r="B73" s="219">
        <f>SUM(B69:B72)</f>
        <v>0</v>
      </c>
      <c r="C73" s="219">
        <f>SUM(C69:C72)</f>
        <v>0</v>
      </c>
      <c r="D73" s="219">
        <f t="shared" ref="D73:E73" si="19">SUM(D69:D72)</f>
        <v>0</v>
      </c>
      <c r="E73" s="219">
        <f t="shared" si="19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666" t="s">
        <v>79</v>
      </c>
      <c r="B75" s="665" t="s">
        <v>80</v>
      </c>
      <c r="C75" s="667" t="s">
        <v>29</v>
      </c>
      <c r="D75" s="667" t="s">
        <v>89</v>
      </c>
      <c r="E75" s="667" t="s">
        <v>31</v>
      </c>
      <c r="F75" s="667" t="s">
        <v>9</v>
      </c>
      <c r="G75" s="667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80" t="s">
        <v>85</v>
      </c>
      <c r="B77" s="217">
        <f t="shared" ref="B77:B79" si="20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80" t="s">
        <v>86</v>
      </c>
      <c r="B78" s="217">
        <f t="shared" si="20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80" t="s">
        <v>87</v>
      </c>
      <c r="B79" s="218">
        <f t="shared" si="20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489" t="s">
        <v>5</v>
      </c>
      <c r="B80" s="219">
        <f>SUM(B76:B79)</f>
        <v>0</v>
      </c>
      <c r="C80" s="219">
        <f>SUM(C76:C79)</f>
        <v>0</v>
      </c>
      <c r="D80" s="219">
        <f t="shared" ref="D80:F80" si="21">SUM(D76:D79)</f>
        <v>0</v>
      </c>
      <c r="E80" s="219">
        <f t="shared" si="21"/>
        <v>0</v>
      </c>
      <c r="F80" s="219">
        <f t="shared" si="21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669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649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8" customHeight="1" x14ac:dyDescent="0.2">
      <c r="A112" s="671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651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652" t="s">
        <v>8</v>
      </c>
      <c r="F114" s="649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8.75" customHeight="1" x14ac:dyDescent="0.2">
      <c r="A120" s="489" t="s">
        <v>5</v>
      </c>
      <c r="B120" s="241">
        <f>SUM(B115:B119)</f>
        <v>0</v>
      </c>
      <c r="C120" s="242">
        <f>SUM(C115:C119)</f>
        <v>0</v>
      </c>
      <c r="D120" s="717">
        <f>SUM(D115:D119)</f>
        <v>0</v>
      </c>
      <c r="E120" s="651">
        <f>SUM(E115:E119)</f>
        <v>0</v>
      </c>
      <c r="F120" s="651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652" t="s">
        <v>8</v>
      </c>
      <c r="F122" s="649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2"/>
      <c r="CV126" s="2"/>
      <c r="CW126" s="2"/>
      <c r="CX126" s="2"/>
      <c r="CY126" s="2"/>
      <c r="CZ126" s="2"/>
    </row>
    <row r="127" spans="1:104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2"/>
      <c r="CV127" s="2"/>
      <c r="CW127" s="2"/>
      <c r="CX127" s="2"/>
      <c r="CY127" s="2"/>
      <c r="CZ127" s="2"/>
    </row>
    <row r="128" spans="1:104" ht="19.5" customHeight="1" x14ac:dyDescent="0.2">
      <c r="A128" s="489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651">
        <f>SUM(E123:E127)</f>
        <v>0</v>
      </c>
      <c r="F128" s="651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2"/>
      <c r="CV128" s="2"/>
      <c r="CW128" s="2"/>
      <c r="CX128" s="2"/>
      <c r="CY128" s="2"/>
      <c r="CZ128" s="2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1096" t="s">
        <v>129</v>
      </c>
      <c r="B130" s="1124"/>
      <c r="C130" s="1098" t="s">
        <v>5</v>
      </c>
      <c r="D130" s="956" t="s">
        <v>7</v>
      </c>
      <c r="E130" s="1077"/>
      <c r="F130" s="1077"/>
      <c r="G130" s="1080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716" t="s">
        <v>30</v>
      </c>
      <c r="F131" s="673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1096" t="s">
        <v>133</v>
      </c>
      <c r="B135" s="991"/>
      <c r="C135" s="1124"/>
      <c r="D135" s="1098" t="s">
        <v>5</v>
      </c>
      <c r="E135" s="956" t="s">
        <v>7</v>
      </c>
      <c r="F135" s="1077"/>
      <c r="G135" s="1077"/>
      <c r="H135" s="1080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673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718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719"/>
      <c r="F139" s="720"/>
      <c r="G139" s="721"/>
      <c r="H139" s="722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1125" t="s">
        <v>137</v>
      </c>
      <c r="B140" s="1126" t="s">
        <v>5</v>
      </c>
      <c r="C140" s="1127" t="s">
        <v>138</v>
      </c>
      <c r="D140" s="1128"/>
      <c r="E140" s="1129"/>
      <c r="F140" s="930" t="s">
        <v>139</v>
      </c>
      <c r="G140" s="931" t="s">
        <v>140</v>
      </c>
      <c r="H140" s="1133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723" t="s">
        <v>143</v>
      </c>
      <c r="F141" s="930"/>
      <c r="G141" s="931"/>
      <c r="H141" s="723" t="s">
        <v>29</v>
      </c>
      <c r="I141" s="665" t="s">
        <v>30</v>
      </c>
      <c r="J141" s="665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2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3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4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2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3"/>
        <v/>
      </c>
      <c r="CB144" s="31"/>
      <c r="CC144" s="31"/>
      <c r="CD144" s="31"/>
      <c r="CE144" s="31"/>
      <c r="CF144" s="31"/>
      <c r="CG144" s="32">
        <f t="shared" si="24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104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1.75" customHeight="1" x14ac:dyDescent="0.2">
      <c r="A146" s="1125" t="s">
        <v>145</v>
      </c>
      <c r="B146" s="1126" t="s">
        <v>146</v>
      </c>
      <c r="C146" s="1127" t="s">
        <v>147</v>
      </c>
      <c r="D146" s="1129"/>
      <c r="E146" s="1128" t="s">
        <v>148</v>
      </c>
      <c r="F146" s="1129"/>
      <c r="G146" s="1128" t="s">
        <v>149</v>
      </c>
      <c r="H146" s="1129"/>
      <c r="I146" s="1127" t="s">
        <v>150</v>
      </c>
      <c r="J146" s="1129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" customHeight="1" x14ac:dyDescent="0.2">
      <c r="A147" s="912"/>
      <c r="B147" s="848"/>
      <c r="C147" s="15" t="s">
        <v>151</v>
      </c>
      <c r="D147" s="723" t="s">
        <v>152</v>
      </c>
      <c r="E147" s="15" t="s">
        <v>151</v>
      </c>
      <c r="F147" s="724" t="s">
        <v>152</v>
      </c>
      <c r="G147" s="15" t="s">
        <v>151</v>
      </c>
      <c r="H147" s="723" t="s">
        <v>152</v>
      </c>
      <c r="I147" s="15" t="s">
        <v>151</v>
      </c>
      <c r="J147" s="723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1126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1126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ht="15" customHeight="1" x14ac:dyDescent="0.2">
      <c r="A167" s="1130" t="s">
        <v>35</v>
      </c>
      <c r="B167" s="1131" t="s">
        <v>5</v>
      </c>
      <c r="C167" s="954"/>
      <c r="D167" s="1132"/>
      <c r="E167" s="1134" t="s">
        <v>81</v>
      </c>
      <c r="F167" s="1135"/>
      <c r="G167" s="1135"/>
      <c r="H167" s="1135"/>
      <c r="I167" s="1135"/>
      <c r="J167" s="1135"/>
      <c r="K167" s="1135"/>
      <c r="L167" s="1135"/>
      <c r="M167" s="1135"/>
      <c r="N167" s="1135"/>
      <c r="O167" s="1135"/>
      <c r="P167" s="1135"/>
      <c r="Q167" s="1135"/>
      <c r="R167" s="1135"/>
      <c r="S167" s="1135"/>
      <c r="T167" s="1135"/>
      <c r="U167" s="1135"/>
      <c r="V167" s="1135"/>
      <c r="W167" s="1135"/>
      <c r="X167" s="1135"/>
      <c r="Y167" s="1135"/>
      <c r="Z167" s="1135"/>
      <c r="AA167" s="1135"/>
      <c r="AB167" s="1135"/>
      <c r="AC167" s="1135"/>
      <c r="AD167" s="1135"/>
      <c r="AE167" s="1135"/>
      <c r="AF167" s="1135"/>
      <c r="AG167" s="1135"/>
      <c r="AH167" s="1135"/>
      <c r="AI167" s="1135"/>
      <c r="AJ167" s="1135"/>
      <c r="AK167" s="1135"/>
      <c r="AL167" s="1135"/>
      <c r="AM167" s="1135"/>
      <c r="AN167" s="1135"/>
      <c r="AO167" s="1135"/>
      <c r="AP167" s="1136"/>
      <c r="AQ167" s="1137" t="s">
        <v>170</v>
      </c>
      <c r="AR167" s="1137"/>
      <c r="AS167" s="1138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15" customHeight="1" x14ac:dyDescent="0.2">
      <c r="A168" s="933"/>
      <c r="B168" s="913"/>
      <c r="C168" s="934"/>
      <c r="D168" s="935"/>
      <c r="E168" s="1127" t="s">
        <v>10</v>
      </c>
      <c r="F168" s="1129"/>
      <c r="G168" s="1127" t="s">
        <v>11</v>
      </c>
      <c r="H168" s="1129"/>
      <c r="I168" s="1127" t="s">
        <v>12</v>
      </c>
      <c r="J168" s="1129"/>
      <c r="K168" s="1127" t="s">
        <v>13</v>
      </c>
      <c r="L168" s="1129"/>
      <c r="M168" s="1127" t="s">
        <v>14</v>
      </c>
      <c r="N168" s="1129"/>
      <c r="O168" s="1127" t="s">
        <v>15</v>
      </c>
      <c r="P168" s="1129"/>
      <c r="Q168" s="1127" t="s">
        <v>16</v>
      </c>
      <c r="R168" s="1129"/>
      <c r="S168" s="1127" t="s">
        <v>17</v>
      </c>
      <c r="T168" s="1129"/>
      <c r="U168" s="1127" t="s">
        <v>18</v>
      </c>
      <c r="V168" s="1129"/>
      <c r="W168" s="1127" t="s">
        <v>19</v>
      </c>
      <c r="X168" s="1129"/>
      <c r="Y168" s="1127" t="s">
        <v>20</v>
      </c>
      <c r="Z168" s="1129"/>
      <c r="AA168" s="1127" t="s">
        <v>21</v>
      </c>
      <c r="AB168" s="1129"/>
      <c r="AC168" s="1127" t="s">
        <v>22</v>
      </c>
      <c r="AD168" s="1129"/>
      <c r="AE168" s="1127" t="s">
        <v>23</v>
      </c>
      <c r="AF168" s="1129"/>
      <c r="AG168" s="1127" t="s">
        <v>24</v>
      </c>
      <c r="AH168" s="1129"/>
      <c r="AI168" s="1127" t="s">
        <v>25</v>
      </c>
      <c r="AJ168" s="1129"/>
      <c r="AK168" s="1127" t="s">
        <v>26</v>
      </c>
      <c r="AL168" s="1129"/>
      <c r="AM168" s="1127" t="s">
        <v>27</v>
      </c>
      <c r="AN168" s="1129"/>
      <c r="AO168" s="1134" t="s">
        <v>28</v>
      </c>
      <c r="AP168" s="1136"/>
      <c r="AQ168" s="1139" t="s">
        <v>171</v>
      </c>
      <c r="AR168" s="1134" t="s">
        <v>172</v>
      </c>
      <c r="AS168" s="1135"/>
      <c r="AT168" s="725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35.25" customHeight="1" x14ac:dyDescent="0.2">
      <c r="A169" s="923"/>
      <c r="B169" s="225" t="s">
        <v>32</v>
      </c>
      <c r="C169" s="226" t="s">
        <v>33</v>
      </c>
      <c r="D169" s="663" t="s">
        <v>34</v>
      </c>
      <c r="E169" s="593" t="s">
        <v>33</v>
      </c>
      <c r="F169" s="677" t="s">
        <v>34</v>
      </c>
      <c r="G169" s="593" t="s">
        <v>33</v>
      </c>
      <c r="H169" s="677" t="s">
        <v>34</v>
      </c>
      <c r="I169" s="593" t="s">
        <v>33</v>
      </c>
      <c r="J169" s="677" t="s">
        <v>34</v>
      </c>
      <c r="K169" s="593" t="s">
        <v>33</v>
      </c>
      <c r="L169" s="677" t="s">
        <v>34</v>
      </c>
      <c r="M169" s="593" t="s">
        <v>33</v>
      </c>
      <c r="N169" s="677" t="s">
        <v>34</v>
      </c>
      <c r="O169" s="593" t="s">
        <v>33</v>
      </c>
      <c r="P169" s="677" t="s">
        <v>34</v>
      </c>
      <c r="Q169" s="593" t="s">
        <v>33</v>
      </c>
      <c r="R169" s="677" t="s">
        <v>34</v>
      </c>
      <c r="S169" s="593" t="s">
        <v>33</v>
      </c>
      <c r="T169" s="677" t="s">
        <v>34</v>
      </c>
      <c r="U169" s="593" t="s">
        <v>33</v>
      </c>
      <c r="V169" s="677" t="s">
        <v>34</v>
      </c>
      <c r="W169" s="593" t="s">
        <v>33</v>
      </c>
      <c r="X169" s="677" t="s">
        <v>34</v>
      </c>
      <c r="Y169" s="593" t="s">
        <v>33</v>
      </c>
      <c r="Z169" s="677" t="s">
        <v>34</v>
      </c>
      <c r="AA169" s="593" t="s">
        <v>33</v>
      </c>
      <c r="AB169" s="677" t="s">
        <v>34</v>
      </c>
      <c r="AC169" s="593" t="s">
        <v>33</v>
      </c>
      <c r="AD169" s="677" t="s">
        <v>34</v>
      </c>
      <c r="AE169" s="593" t="s">
        <v>33</v>
      </c>
      <c r="AF169" s="677" t="s">
        <v>34</v>
      </c>
      <c r="AG169" s="593" t="s">
        <v>33</v>
      </c>
      <c r="AH169" s="677" t="s">
        <v>34</v>
      </c>
      <c r="AI169" s="593" t="s">
        <v>33</v>
      </c>
      <c r="AJ169" s="677" t="s">
        <v>34</v>
      </c>
      <c r="AK169" s="593" t="s">
        <v>33</v>
      </c>
      <c r="AL169" s="677" t="s">
        <v>34</v>
      </c>
      <c r="AM169" s="593" t="s">
        <v>33</v>
      </c>
      <c r="AN169" s="677" t="s">
        <v>34</v>
      </c>
      <c r="AO169" s="593" t="s">
        <v>33</v>
      </c>
      <c r="AP169" s="595" t="s">
        <v>34</v>
      </c>
      <c r="AQ169" s="939"/>
      <c r="AR169" s="665" t="s">
        <v>173</v>
      </c>
      <c r="AS169" s="673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x14ac:dyDescent="0.2">
      <c r="A170" s="497" t="s">
        <v>52</v>
      </c>
      <c r="B170" s="200">
        <f t="shared" ref="B170:B176" si="25">SUM(C170+D170)</f>
        <v>329</v>
      </c>
      <c r="C170" s="201">
        <f t="shared" ref="C170:C180" si="26">SUM(E170+G170+I170+K170+M170+O170+Q170+S170+U170+W170+Y170+AA170+AC170+AE170+AG170+AI170+AK170+AM170+AO170)</f>
        <v>147</v>
      </c>
      <c r="D170" s="597">
        <f t="shared" ref="D170:D187" si="27">SUM(F170+H170+J170+L170+N170+P170+R170+T170+V170+X170+Z170+AB170+AD170+AF170+AH170+AJ170+AL170+AN170+AP170)</f>
        <v>182</v>
      </c>
      <c r="E170" s="23">
        <v>6</v>
      </c>
      <c r="F170" s="598">
        <v>6</v>
      </c>
      <c r="G170" s="23">
        <v>1</v>
      </c>
      <c r="H170" s="25">
        <v>4</v>
      </c>
      <c r="I170" s="23">
        <v>5</v>
      </c>
      <c r="J170" s="25">
        <v>2</v>
      </c>
      <c r="K170" s="23">
        <v>3</v>
      </c>
      <c r="L170" s="25">
        <v>7</v>
      </c>
      <c r="M170" s="23">
        <v>3</v>
      </c>
      <c r="N170" s="25">
        <v>4</v>
      </c>
      <c r="O170" s="23">
        <v>3</v>
      </c>
      <c r="P170" s="25">
        <v>3</v>
      </c>
      <c r="Q170" s="23">
        <v>6</v>
      </c>
      <c r="R170" s="25">
        <v>2</v>
      </c>
      <c r="S170" s="23">
        <v>6</v>
      </c>
      <c r="T170" s="25">
        <v>4</v>
      </c>
      <c r="U170" s="23">
        <v>4</v>
      </c>
      <c r="V170" s="25">
        <v>2</v>
      </c>
      <c r="W170" s="23">
        <v>3</v>
      </c>
      <c r="X170" s="25">
        <v>4</v>
      </c>
      <c r="Y170" s="23">
        <v>0</v>
      </c>
      <c r="Z170" s="25">
        <v>5</v>
      </c>
      <c r="AA170" s="23">
        <v>2</v>
      </c>
      <c r="AB170" s="25">
        <v>12</v>
      </c>
      <c r="AC170" s="23">
        <v>8</v>
      </c>
      <c r="AD170" s="25">
        <v>8</v>
      </c>
      <c r="AE170" s="23">
        <v>14</v>
      </c>
      <c r="AF170" s="25">
        <v>15</v>
      </c>
      <c r="AG170" s="23">
        <v>15</v>
      </c>
      <c r="AH170" s="25">
        <v>14</v>
      </c>
      <c r="AI170" s="23">
        <v>13</v>
      </c>
      <c r="AJ170" s="25">
        <v>17</v>
      </c>
      <c r="AK170" s="23">
        <v>25</v>
      </c>
      <c r="AL170" s="25">
        <v>22</v>
      </c>
      <c r="AM170" s="23">
        <v>10</v>
      </c>
      <c r="AN170" s="25">
        <v>20</v>
      </c>
      <c r="AO170" s="485">
        <v>20</v>
      </c>
      <c r="AP170" s="27">
        <v>31</v>
      </c>
      <c r="AQ170" s="599">
        <v>219</v>
      </c>
      <c r="AR170" s="310">
        <v>42</v>
      </c>
      <c r="AS170" s="598">
        <v>68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x14ac:dyDescent="0.2">
      <c r="A171" s="312" t="s">
        <v>36</v>
      </c>
      <c r="B171" s="313">
        <f t="shared" si="25"/>
        <v>0</v>
      </c>
      <c r="C171" s="314">
        <f t="shared" si="26"/>
        <v>0</v>
      </c>
      <c r="D171" s="315">
        <f>SUM(F171+H171+J171+L171+N171+P171+R171+T171+V171+X171+Z171+AB171+AD171+AF171+AH171+AJ171+AL171+AN171+AP171)</f>
        <v>0</v>
      </c>
      <c r="E171" s="84"/>
      <c r="F171" s="316"/>
      <c r="G171" s="84"/>
      <c r="H171" s="85"/>
      <c r="I171" s="84"/>
      <c r="J171" s="85"/>
      <c r="K171" s="84"/>
      <c r="L171" s="85"/>
      <c r="M171" s="84"/>
      <c r="N171" s="85"/>
      <c r="O171" s="84"/>
      <c r="P171" s="85"/>
      <c r="Q171" s="84"/>
      <c r="R171" s="85"/>
      <c r="S171" s="84"/>
      <c r="T171" s="85"/>
      <c r="U171" s="84"/>
      <c r="V171" s="85"/>
      <c r="W171" s="84"/>
      <c r="X171" s="85"/>
      <c r="Y171" s="84"/>
      <c r="Z171" s="85"/>
      <c r="AA171" s="84"/>
      <c r="AB171" s="85"/>
      <c r="AC171" s="84"/>
      <c r="AD171" s="85"/>
      <c r="AE171" s="84"/>
      <c r="AF171" s="85"/>
      <c r="AG171" s="84"/>
      <c r="AH171" s="85"/>
      <c r="AI171" s="84"/>
      <c r="AJ171" s="85"/>
      <c r="AK171" s="84"/>
      <c r="AL171" s="85"/>
      <c r="AM171" s="84"/>
      <c r="AN171" s="85"/>
      <c r="AO171" s="86"/>
      <c r="AP171" s="87"/>
      <c r="AQ171" s="317"/>
      <c r="AR171" s="318"/>
      <c r="AS171" s="316"/>
      <c r="AT171" s="311" t="str">
        <f t="shared" ref="AT171:AT194" si="28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29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0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27" customHeight="1" x14ac:dyDescent="0.2">
      <c r="A172" s="319" t="s">
        <v>175</v>
      </c>
      <c r="B172" s="320">
        <f t="shared" si="25"/>
        <v>2</v>
      </c>
      <c r="C172" s="321">
        <f t="shared" si="26"/>
        <v>2</v>
      </c>
      <c r="D172" s="322">
        <f t="shared" si="27"/>
        <v>0</v>
      </c>
      <c r="E172" s="37">
        <v>0</v>
      </c>
      <c r="F172" s="38">
        <v>0</v>
      </c>
      <c r="G172" s="37">
        <v>0</v>
      </c>
      <c r="H172" s="39">
        <v>0</v>
      </c>
      <c r="I172" s="37">
        <v>0</v>
      </c>
      <c r="J172" s="39">
        <v>0</v>
      </c>
      <c r="K172" s="37">
        <v>0</v>
      </c>
      <c r="L172" s="39">
        <v>0</v>
      </c>
      <c r="M172" s="37">
        <v>0</v>
      </c>
      <c r="N172" s="39">
        <v>0</v>
      </c>
      <c r="O172" s="37">
        <v>0</v>
      </c>
      <c r="P172" s="39">
        <v>0</v>
      </c>
      <c r="Q172" s="37">
        <v>0</v>
      </c>
      <c r="R172" s="39">
        <v>0</v>
      </c>
      <c r="S172" s="37">
        <v>1</v>
      </c>
      <c r="T172" s="39">
        <v>0</v>
      </c>
      <c r="U172" s="37">
        <v>0</v>
      </c>
      <c r="V172" s="39">
        <v>0</v>
      </c>
      <c r="W172" s="37">
        <v>0</v>
      </c>
      <c r="X172" s="39">
        <v>0</v>
      </c>
      <c r="Y172" s="37">
        <v>0</v>
      </c>
      <c r="Z172" s="39">
        <v>0</v>
      </c>
      <c r="AA172" s="37">
        <v>0</v>
      </c>
      <c r="AB172" s="39">
        <v>0</v>
      </c>
      <c r="AC172" s="37">
        <v>0</v>
      </c>
      <c r="AD172" s="39">
        <v>0</v>
      </c>
      <c r="AE172" s="37">
        <v>0</v>
      </c>
      <c r="AF172" s="39">
        <v>0</v>
      </c>
      <c r="AG172" s="37">
        <v>0</v>
      </c>
      <c r="AH172" s="39">
        <v>0</v>
      </c>
      <c r="AI172" s="37">
        <v>1</v>
      </c>
      <c r="AJ172" s="39">
        <v>0</v>
      </c>
      <c r="AK172" s="37">
        <v>0</v>
      </c>
      <c r="AL172" s="39">
        <v>0</v>
      </c>
      <c r="AM172" s="37">
        <v>0</v>
      </c>
      <c r="AN172" s="39">
        <v>0</v>
      </c>
      <c r="AO172" s="40">
        <v>0</v>
      </c>
      <c r="AP172" s="41">
        <v>0</v>
      </c>
      <c r="AQ172" s="174">
        <v>0</v>
      </c>
      <c r="AR172" s="216">
        <v>0</v>
      </c>
      <c r="AS172" s="38">
        <v>2</v>
      </c>
      <c r="AT172" s="311" t="str">
        <f t="shared" si="28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29"/>
        <v/>
      </c>
      <c r="CB172" s="31"/>
      <c r="CC172" s="31"/>
      <c r="CD172" s="31"/>
      <c r="CE172" s="31"/>
      <c r="CF172" s="31"/>
      <c r="CG172" s="32">
        <f t="shared" si="3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3.5" customHeight="1" x14ac:dyDescent="0.2">
      <c r="A173" s="323" t="s">
        <v>176</v>
      </c>
      <c r="B173" s="324">
        <f t="shared" si="25"/>
        <v>0</v>
      </c>
      <c r="C173" s="325">
        <f t="shared" si="26"/>
        <v>0</v>
      </c>
      <c r="D173" s="326">
        <f t="shared" si="27"/>
        <v>0</v>
      </c>
      <c r="E173" s="51">
        <v>0</v>
      </c>
      <c r="F173" s="57">
        <v>0</v>
      </c>
      <c r="G173" s="51">
        <v>0</v>
      </c>
      <c r="H173" s="57">
        <v>0</v>
      </c>
      <c r="I173" s="51">
        <v>0</v>
      </c>
      <c r="J173" s="57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7">
        <v>0</v>
      </c>
      <c r="AC173" s="51">
        <v>0</v>
      </c>
      <c r="AD173" s="57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51">
        <v>0</v>
      </c>
      <c r="AL173" s="52">
        <v>0</v>
      </c>
      <c r="AM173" s="51">
        <v>0</v>
      </c>
      <c r="AN173" s="52">
        <v>0</v>
      </c>
      <c r="AO173" s="53">
        <v>0</v>
      </c>
      <c r="AP173" s="54">
        <v>0</v>
      </c>
      <c r="AQ173" s="185">
        <v>0</v>
      </c>
      <c r="AR173" s="100">
        <v>0</v>
      </c>
      <c r="AS173" s="57">
        <v>0</v>
      </c>
      <c r="AT173" s="311" t="str">
        <f t="shared" si="28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29"/>
        <v/>
      </c>
      <c r="CB173" s="31"/>
      <c r="CC173" s="31"/>
      <c r="CD173" s="31"/>
      <c r="CE173" s="31"/>
      <c r="CF173" s="31"/>
      <c r="CG173" s="32">
        <f t="shared" si="3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323" t="s">
        <v>177</v>
      </c>
      <c r="B174" s="324">
        <f t="shared" si="25"/>
        <v>37</v>
      </c>
      <c r="C174" s="325">
        <f t="shared" si="26"/>
        <v>20</v>
      </c>
      <c r="D174" s="326">
        <f t="shared" si="27"/>
        <v>17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1</v>
      </c>
      <c r="V174" s="52">
        <v>0</v>
      </c>
      <c r="W174" s="51">
        <v>0</v>
      </c>
      <c r="X174" s="52">
        <v>1</v>
      </c>
      <c r="Y174" s="51">
        <v>0</v>
      </c>
      <c r="Z174" s="52">
        <v>2</v>
      </c>
      <c r="AA174" s="51">
        <v>0</v>
      </c>
      <c r="AB174" s="57">
        <v>0</v>
      </c>
      <c r="AC174" s="51">
        <v>0</v>
      </c>
      <c r="AD174" s="57">
        <v>0</v>
      </c>
      <c r="AE174" s="51">
        <v>2</v>
      </c>
      <c r="AF174" s="52">
        <v>0</v>
      </c>
      <c r="AG174" s="51">
        <v>4</v>
      </c>
      <c r="AH174" s="52">
        <v>1</v>
      </c>
      <c r="AI174" s="51">
        <v>4</v>
      </c>
      <c r="AJ174" s="52">
        <v>1</v>
      </c>
      <c r="AK174" s="51">
        <v>5</v>
      </c>
      <c r="AL174" s="52">
        <v>0</v>
      </c>
      <c r="AM174" s="51">
        <v>2</v>
      </c>
      <c r="AN174" s="52">
        <v>5</v>
      </c>
      <c r="AO174" s="53">
        <v>2</v>
      </c>
      <c r="AP174" s="54">
        <v>7</v>
      </c>
      <c r="AQ174" s="185">
        <v>13</v>
      </c>
      <c r="AR174" s="100">
        <v>1</v>
      </c>
      <c r="AS174" s="57">
        <v>23</v>
      </c>
      <c r="AT174" s="311" t="str">
        <f t="shared" si="28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29"/>
        <v/>
      </c>
      <c r="CB174" s="31"/>
      <c r="CC174" s="31"/>
      <c r="CD174" s="31"/>
      <c r="CE174" s="31"/>
      <c r="CF174" s="31"/>
      <c r="CG174" s="32">
        <f t="shared" si="3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323" t="s">
        <v>178</v>
      </c>
      <c r="B175" s="324">
        <f t="shared" si="25"/>
        <v>0</v>
      </c>
      <c r="C175" s="325">
        <f t="shared" si="26"/>
        <v>0</v>
      </c>
      <c r="D175" s="326">
        <f t="shared" si="27"/>
        <v>0</v>
      </c>
      <c r="E175" s="51">
        <v>0</v>
      </c>
      <c r="F175" s="57">
        <v>0</v>
      </c>
      <c r="G175" s="51">
        <v>0</v>
      </c>
      <c r="H175" s="57">
        <v>0</v>
      </c>
      <c r="I175" s="51">
        <v>0</v>
      </c>
      <c r="J175" s="57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  <c r="Y175" s="51">
        <v>0</v>
      </c>
      <c r="Z175" s="52">
        <v>0</v>
      </c>
      <c r="AA175" s="51">
        <v>0</v>
      </c>
      <c r="AB175" s="57">
        <v>0</v>
      </c>
      <c r="AC175" s="51">
        <v>0</v>
      </c>
      <c r="AD175" s="57">
        <v>0</v>
      </c>
      <c r="AE175" s="51">
        <v>0</v>
      </c>
      <c r="AF175" s="52">
        <v>0</v>
      </c>
      <c r="AG175" s="51">
        <v>0</v>
      </c>
      <c r="AH175" s="52">
        <v>0</v>
      </c>
      <c r="AI175" s="51">
        <v>0</v>
      </c>
      <c r="AJ175" s="52">
        <v>0</v>
      </c>
      <c r="AK175" s="51">
        <v>0</v>
      </c>
      <c r="AL175" s="52">
        <v>0</v>
      </c>
      <c r="AM175" s="51">
        <v>0</v>
      </c>
      <c r="AN175" s="52">
        <v>0</v>
      </c>
      <c r="AO175" s="53">
        <v>0</v>
      </c>
      <c r="AP175" s="54">
        <v>0</v>
      </c>
      <c r="AQ175" s="185">
        <v>0</v>
      </c>
      <c r="AR175" s="100">
        <v>0</v>
      </c>
      <c r="AS175" s="57">
        <v>0</v>
      </c>
      <c r="AT175" s="311" t="str">
        <f t="shared" si="28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29"/>
        <v/>
      </c>
      <c r="CB175" s="31"/>
      <c r="CC175" s="31"/>
      <c r="CD175" s="31"/>
      <c r="CE175" s="31"/>
      <c r="CF175" s="31"/>
      <c r="CG175" s="32">
        <f t="shared" si="3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323" t="s">
        <v>179</v>
      </c>
      <c r="B176" s="324">
        <f t="shared" si="25"/>
        <v>0</v>
      </c>
      <c r="C176" s="325">
        <f t="shared" si="26"/>
        <v>0</v>
      </c>
      <c r="D176" s="326">
        <f>SUM(F176+H176+J176+L176+N176+P176+R176+T176+V176+X176+Z176+AB176+AD176+AF176+AH176+AJ176+AL176+AN176+AP176)</f>
        <v>0</v>
      </c>
      <c r="E176" s="51">
        <v>0</v>
      </c>
      <c r="F176" s="57">
        <v>0</v>
      </c>
      <c r="G176" s="51">
        <v>0</v>
      </c>
      <c r="H176" s="57">
        <v>0</v>
      </c>
      <c r="I176" s="51">
        <v>0</v>
      </c>
      <c r="J176" s="57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  <c r="Y176" s="51">
        <v>0</v>
      </c>
      <c r="Z176" s="52">
        <v>0</v>
      </c>
      <c r="AA176" s="51">
        <v>0</v>
      </c>
      <c r="AB176" s="57">
        <v>0</v>
      </c>
      <c r="AC176" s="51">
        <v>0</v>
      </c>
      <c r="AD176" s="57">
        <v>0</v>
      </c>
      <c r="AE176" s="51">
        <v>0</v>
      </c>
      <c r="AF176" s="52">
        <v>0</v>
      </c>
      <c r="AG176" s="51">
        <v>0</v>
      </c>
      <c r="AH176" s="52">
        <v>0</v>
      </c>
      <c r="AI176" s="51">
        <v>0</v>
      </c>
      <c r="AJ176" s="52">
        <v>0</v>
      </c>
      <c r="AK176" s="51">
        <v>0</v>
      </c>
      <c r="AL176" s="52">
        <v>0</v>
      </c>
      <c r="AM176" s="51">
        <v>0</v>
      </c>
      <c r="AN176" s="52">
        <v>0</v>
      </c>
      <c r="AO176" s="53">
        <v>0</v>
      </c>
      <c r="AP176" s="54">
        <v>0</v>
      </c>
      <c r="AQ176" s="185">
        <v>0</v>
      </c>
      <c r="AR176" s="100">
        <v>0</v>
      </c>
      <c r="AS176" s="57">
        <v>0</v>
      </c>
      <c r="AT176" s="311" t="str">
        <f t="shared" si="28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29"/>
        <v/>
      </c>
      <c r="CB176" s="31"/>
      <c r="CC176" s="31"/>
      <c r="CD176" s="31"/>
      <c r="CE176" s="31"/>
      <c r="CF176" s="31"/>
      <c r="CG176" s="32">
        <f t="shared" si="3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323" t="s">
        <v>180</v>
      </c>
      <c r="B177" s="324">
        <f t="shared" ref="B177:B187" si="31">SUM(C177+D177)</f>
        <v>0</v>
      </c>
      <c r="C177" s="325">
        <f t="shared" si="26"/>
        <v>0</v>
      </c>
      <c r="D177" s="326">
        <f>SUM(F177+H177+J177+L177+N177+P177+R177+T177+V177+X177+Z177+AB177+AD177+AF177+AH177+AJ177+AL177+AN177+AP177)</f>
        <v>0</v>
      </c>
      <c r="E177" s="51">
        <v>0</v>
      </c>
      <c r="F177" s="57">
        <v>0</v>
      </c>
      <c r="G177" s="51">
        <v>0</v>
      </c>
      <c r="H177" s="57">
        <v>0</v>
      </c>
      <c r="I177" s="51">
        <v>0</v>
      </c>
      <c r="J177" s="57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  <c r="Y177" s="51">
        <v>0</v>
      </c>
      <c r="Z177" s="52">
        <v>0</v>
      </c>
      <c r="AA177" s="51">
        <v>0</v>
      </c>
      <c r="AB177" s="57">
        <v>0</v>
      </c>
      <c r="AC177" s="51">
        <v>0</v>
      </c>
      <c r="AD177" s="57">
        <v>0</v>
      </c>
      <c r="AE177" s="51">
        <v>0</v>
      </c>
      <c r="AF177" s="52">
        <v>0</v>
      </c>
      <c r="AG177" s="51">
        <v>0</v>
      </c>
      <c r="AH177" s="52">
        <v>0</v>
      </c>
      <c r="AI177" s="51">
        <v>0</v>
      </c>
      <c r="AJ177" s="52">
        <v>0</v>
      </c>
      <c r="AK177" s="51">
        <v>0</v>
      </c>
      <c r="AL177" s="52">
        <v>0</v>
      </c>
      <c r="AM177" s="51">
        <v>0</v>
      </c>
      <c r="AN177" s="52">
        <v>0</v>
      </c>
      <c r="AO177" s="53">
        <v>0</v>
      </c>
      <c r="AP177" s="54">
        <v>0</v>
      </c>
      <c r="AQ177" s="185">
        <v>0</v>
      </c>
      <c r="AR177" s="100">
        <v>0</v>
      </c>
      <c r="AS177" s="57">
        <v>0</v>
      </c>
      <c r="AT177" s="311" t="str">
        <f t="shared" si="28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29"/>
        <v/>
      </c>
      <c r="CB177" s="31"/>
      <c r="CC177" s="31"/>
      <c r="CD177" s="31"/>
      <c r="CE177" s="31"/>
      <c r="CF177" s="31"/>
      <c r="CG177" s="32">
        <f t="shared" si="3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5.6" customHeight="1" x14ac:dyDescent="0.2">
      <c r="A178" s="323" t="s">
        <v>59</v>
      </c>
      <c r="B178" s="324">
        <f t="shared" si="31"/>
        <v>1</v>
      </c>
      <c r="C178" s="325">
        <f t="shared" si="26"/>
        <v>0</v>
      </c>
      <c r="D178" s="326">
        <f t="shared" si="27"/>
        <v>1</v>
      </c>
      <c r="E178" s="51">
        <v>0</v>
      </c>
      <c r="F178" s="57">
        <v>0</v>
      </c>
      <c r="G178" s="51">
        <v>0</v>
      </c>
      <c r="H178" s="57">
        <v>0</v>
      </c>
      <c r="I178" s="51">
        <v>0</v>
      </c>
      <c r="J178" s="57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7">
        <v>0</v>
      </c>
      <c r="AC178" s="51">
        <v>0</v>
      </c>
      <c r="AD178" s="57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51">
        <v>0</v>
      </c>
      <c r="AL178" s="52">
        <v>1</v>
      </c>
      <c r="AM178" s="51">
        <v>0</v>
      </c>
      <c r="AN178" s="52">
        <v>0</v>
      </c>
      <c r="AO178" s="53">
        <v>0</v>
      </c>
      <c r="AP178" s="54">
        <v>0</v>
      </c>
      <c r="AQ178" s="185">
        <v>0</v>
      </c>
      <c r="AR178" s="100">
        <v>1</v>
      </c>
      <c r="AS178" s="57">
        <v>0</v>
      </c>
      <c r="AT178" s="311" t="str">
        <f t="shared" si="28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29"/>
        <v/>
      </c>
      <c r="CB178" s="31"/>
      <c r="CC178" s="31"/>
      <c r="CD178" s="31"/>
      <c r="CE178" s="31"/>
      <c r="CF178" s="31"/>
      <c r="CG178" s="32">
        <f t="shared" si="3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.6" customHeight="1" x14ac:dyDescent="0.2">
      <c r="A179" s="323" t="s">
        <v>181</v>
      </c>
      <c r="B179" s="324">
        <f t="shared" si="31"/>
        <v>0</v>
      </c>
      <c r="C179" s="325">
        <f t="shared" si="26"/>
        <v>0</v>
      </c>
      <c r="D179" s="326">
        <f t="shared" si="27"/>
        <v>0</v>
      </c>
      <c r="E179" s="51">
        <v>0</v>
      </c>
      <c r="F179" s="57">
        <v>0</v>
      </c>
      <c r="G179" s="51">
        <v>0</v>
      </c>
      <c r="H179" s="57">
        <v>0</v>
      </c>
      <c r="I179" s="51">
        <v>0</v>
      </c>
      <c r="J179" s="57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7">
        <v>0</v>
      </c>
      <c r="AC179" s="51">
        <v>0</v>
      </c>
      <c r="AD179" s="57">
        <v>0</v>
      </c>
      <c r="AE179" s="51">
        <v>0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51">
        <v>0</v>
      </c>
      <c r="AL179" s="52">
        <v>0</v>
      </c>
      <c r="AM179" s="51">
        <v>0</v>
      </c>
      <c r="AN179" s="52">
        <v>0</v>
      </c>
      <c r="AO179" s="53">
        <v>0</v>
      </c>
      <c r="AP179" s="54">
        <v>0</v>
      </c>
      <c r="AQ179" s="185">
        <v>0</v>
      </c>
      <c r="AR179" s="100">
        <v>0</v>
      </c>
      <c r="AS179" s="57">
        <v>0</v>
      </c>
      <c r="AT179" s="311" t="str">
        <f t="shared" si="28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29"/>
        <v/>
      </c>
      <c r="CB179" s="31"/>
      <c r="CC179" s="31"/>
      <c r="CD179" s="31"/>
      <c r="CE179" s="31"/>
      <c r="CF179" s="31"/>
      <c r="CG179" s="32">
        <f t="shared" si="3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.6" customHeight="1" x14ac:dyDescent="0.2">
      <c r="A180" s="323" t="s">
        <v>182</v>
      </c>
      <c r="B180" s="324">
        <f t="shared" si="31"/>
        <v>0</v>
      </c>
      <c r="C180" s="325">
        <f t="shared" si="26"/>
        <v>0</v>
      </c>
      <c r="D180" s="326">
        <f t="shared" si="27"/>
        <v>0</v>
      </c>
      <c r="E180" s="51">
        <v>0</v>
      </c>
      <c r="F180" s="57">
        <v>0</v>
      </c>
      <c r="G180" s="51">
        <v>0</v>
      </c>
      <c r="H180" s="57">
        <v>0</v>
      </c>
      <c r="I180" s="51">
        <v>0</v>
      </c>
      <c r="J180" s="57">
        <v>0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7">
        <v>0</v>
      </c>
      <c r="AC180" s="51">
        <v>0</v>
      </c>
      <c r="AD180" s="57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51">
        <v>0</v>
      </c>
      <c r="AL180" s="52">
        <v>0</v>
      </c>
      <c r="AM180" s="51">
        <v>0</v>
      </c>
      <c r="AN180" s="52">
        <v>0</v>
      </c>
      <c r="AO180" s="53">
        <v>0</v>
      </c>
      <c r="AP180" s="54">
        <v>0</v>
      </c>
      <c r="AQ180" s="185">
        <v>0</v>
      </c>
      <c r="AR180" s="100">
        <v>0</v>
      </c>
      <c r="AS180" s="57">
        <v>0</v>
      </c>
      <c r="AT180" s="311" t="str">
        <f t="shared" si="28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29"/>
        <v/>
      </c>
      <c r="CB180" s="31"/>
      <c r="CC180" s="31"/>
      <c r="CD180" s="31"/>
      <c r="CE180" s="31"/>
      <c r="CF180" s="31"/>
      <c r="CG180" s="32">
        <f t="shared" si="3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8" customHeight="1" x14ac:dyDescent="0.2">
      <c r="A181" s="323" t="s">
        <v>183</v>
      </c>
      <c r="B181" s="324">
        <f t="shared" si="31"/>
        <v>116</v>
      </c>
      <c r="C181" s="325">
        <f t="shared" ref="C181:D200" si="32">SUM(E181+G181+I181+K181+M181+O181+Q181+S181+U181+W181+Y181+AA181+AC181+AE181+AG181+AI181+AK181+AM181+AO181)</f>
        <v>47</v>
      </c>
      <c r="D181" s="326">
        <f t="shared" si="27"/>
        <v>69</v>
      </c>
      <c r="E181" s="51">
        <v>0</v>
      </c>
      <c r="F181" s="57">
        <v>0</v>
      </c>
      <c r="G181" s="51">
        <v>0</v>
      </c>
      <c r="H181" s="57">
        <v>0</v>
      </c>
      <c r="I181" s="51">
        <v>2</v>
      </c>
      <c r="J181" s="57">
        <v>0</v>
      </c>
      <c r="K181" s="51">
        <v>2</v>
      </c>
      <c r="L181" s="52">
        <v>4</v>
      </c>
      <c r="M181" s="51">
        <v>3</v>
      </c>
      <c r="N181" s="52">
        <v>4</v>
      </c>
      <c r="O181" s="51">
        <v>1</v>
      </c>
      <c r="P181" s="52">
        <v>1</v>
      </c>
      <c r="Q181" s="51">
        <v>5</v>
      </c>
      <c r="R181" s="52">
        <v>1</v>
      </c>
      <c r="S181" s="51">
        <v>5</v>
      </c>
      <c r="T181" s="52">
        <v>3</v>
      </c>
      <c r="U181" s="51">
        <v>2</v>
      </c>
      <c r="V181" s="52">
        <v>2</v>
      </c>
      <c r="W181" s="51">
        <v>3</v>
      </c>
      <c r="X181" s="52">
        <v>2</v>
      </c>
      <c r="Y181" s="51">
        <v>0</v>
      </c>
      <c r="Z181" s="52">
        <v>3</v>
      </c>
      <c r="AA181" s="51">
        <v>1</v>
      </c>
      <c r="AB181" s="57">
        <v>7</v>
      </c>
      <c r="AC181" s="51">
        <v>0</v>
      </c>
      <c r="AD181" s="57">
        <v>4</v>
      </c>
      <c r="AE181" s="51">
        <v>6</v>
      </c>
      <c r="AF181" s="52">
        <v>7</v>
      </c>
      <c r="AG181" s="51">
        <v>3</v>
      </c>
      <c r="AH181" s="52">
        <v>5</v>
      </c>
      <c r="AI181" s="51">
        <v>3</v>
      </c>
      <c r="AJ181" s="52">
        <v>5</v>
      </c>
      <c r="AK181" s="51">
        <v>4</v>
      </c>
      <c r="AL181" s="52">
        <v>8</v>
      </c>
      <c r="AM181" s="51">
        <v>3</v>
      </c>
      <c r="AN181" s="52">
        <v>4</v>
      </c>
      <c r="AO181" s="53">
        <v>4</v>
      </c>
      <c r="AP181" s="54">
        <v>9</v>
      </c>
      <c r="AQ181" s="185">
        <v>116</v>
      </c>
      <c r="AR181" s="100">
        <v>0</v>
      </c>
      <c r="AS181" s="57">
        <v>0</v>
      </c>
      <c r="AT181" s="311" t="str">
        <f t="shared" si="28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29"/>
        <v/>
      </c>
      <c r="CB181" s="31"/>
      <c r="CC181" s="31"/>
      <c r="CD181" s="31"/>
      <c r="CE181" s="31"/>
      <c r="CF181" s="31"/>
      <c r="CG181" s="32">
        <f t="shared" si="3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323" t="s">
        <v>184</v>
      </c>
      <c r="B182" s="324">
        <f t="shared" si="31"/>
        <v>2</v>
      </c>
      <c r="C182" s="325">
        <f t="shared" si="32"/>
        <v>1</v>
      </c>
      <c r="D182" s="326">
        <f t="shared" si="27"/>
        <v>1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0</v>
      </c>
      <c r="AB182" s="57">
        <v>0</v>
      </c>
      <c r="AC182" s="51">
        <v>1</v>
      </c>
      <c r="AD182" s="57">
        <v>0</v>
      </c>
      <c r="AE182" s="51">
        <v>0</v>
      </c>
      <c r="AF182" s="52">
        <v>1</v>
      </c>
      <c r="AG182" s="51">
        <v>0</v>
      </c>
      <c r="AH182" s="52">
        <v>0</v>
      </c>
      <c r="AI182" s="51">
        <v>0</v>
      </c>
      <c r="AJ182" s="52">
        <v>0</v>
      </c>
      <c r="AK182" s="51">
        <v>0</v>
      </c>
      <c r="AL182" s="52">
        <v>0</v>
      </c>
      <c r="AM182" s="51">
        <v>0</v>
      </c>
      <c r="AN182" s="52">
        <v>0</v>
      </c>
      <c r="AO182" s="53">
        <v>0</v>
      </c>
      <c r="AP182" s="54">
        <v>0</v>
      </c>
      <c r="AQ182" s="185">
        <v>2</v>
      </c>
      <c r="AR182" s="100">
        <v>0</v>
      </c>
      <c r="AS182" s="57">
        <v>0</v>
      </c>
      <c r="AT182" s="311" t="str">
        <f t="shared" si="28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29"/>
        <v/>
      </c>
      <c r="CB182" s="31"/>
      <c r="CC182" s="31"/>
      <c r="CD182" s="31"/>
      <c r="CE182" s="31"/>
      <c r="CF182" s="31"/>
      <c r="CG182" s="32">
        <f t="shared" si="3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323" t="s">
        <v>185</v>
      </c>
      <c r="B183" s="324">
        <f t="shared" si="31"/>
        <v>0</v>
      </c>
      <c r="C183" s="325">
        <f t="shared" si="32"/>
        <v>0</v>
      </c>
      <c r="D183" s="326">
        <f t="shared" si="27"/>
        <v>0</v>
      </c>
      <c r="E183" s="51">
        <v>0</v>
      </c>
      <c r="F183" s="57">
        <v>0</v>
      </c>
      <c r="G183" s="51">
        <v>0</v>
      </c>
      <c r="H183" s="57">
        <v>0</v>
      </c>
      <c r="I183" s="51">
        <v>0</v>
      </c>
      <c r="J183" s="57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  <c r="Y183" s="51">
        <v>0</v>
      </c>
      <c r="Z183" s="52">
        <v>0</v>
      </c>
      <c r="AA183" s="51">
        <v>0</v>
      </c>
      <c r="AB183" s="57">
        <v>0</v>
      </c>
      <c r="AC183" s="51">
        <v>0</v>
      </c>
      <c r="AD183" s="57">
        <v>0</v>
      </c>
      <c r="AE183" s="51">
        <v>0</v>
      </c>
      <c r="AF183" s="52">
        <v>0</v>
      </c>
      <c r="AG183" s="51">
        <v>0</v>
      </c>
      <c r="AH183" s="52">
        <v>0</v>
      </c>
      <c r="AI183" s="51">
        <v>0</v>
      </c>
      <c r="AJ183" s="52">
        <v>0</v>
      </c>
      <c r="AK183" s="51">
        <v>0</v>
      </c>
      <c r="AL183" s="52">
        <v>0</v>
      </c>
      <c r="AM183" s="51">
        <v>0</v>
      </c>
      <c r="AN183" s="52">
        <v>0</v>
      </c>
      <c r="AO183" s="53">
        <v>0</v>
      </c>
      <c r="AP183" s="54">
        <v>0</v>
      </c>
      <c r="AQ183" s="185">
        <v>0</v>
      </c>
      <c r="AR183" s="100">
        <v>0</v>
      </c>
      <c r="AS183" s="57">
        <v>0</v>
      </c>
      <c r="AT183" s="311" t="str">
        <f t="shared" si="28"/>
        <v/>
      </c>
      <c r="CA183" s="31" t="str">
        <f t="shared" si="29"/>
        <v/>
      </c>
      <c r="CB183" s="31"/>
      <c r="CC183" s="31"/>
      <c r="CD183" s="31"/>
      <c r="CE183" s="31"/>
      <c r="CF183" s="31"/>
      <c r="CG183" s="32">
        <f t="shared" si="3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323" t="s">
        <v>186</v>
      </c>
      <c r="B184" s="324">
        <f t="shared" si="31"/>
        <v>0</v>
      </c>
      <c r="C184" s="325">
        <f t="shared" si="32"/>
        <v>0</v>
      </c>
      <c r="D184" s="326">
        <f t="shared" si="27"/>
        <v>0</v>
      </c>
      <c r="E184" s="51">
        <v>0</v>
      </c>
      <c r="F184" s="57">
        <v>0</v>
      </c>
      <c r="G184" s="51">
        <v>0</v>
      </c>
      <c r="H184" s="57">
        <v>0</v>
      </c>
      <c r="I184" s="51">
        <v>0</v>
      </c>
      <c r="J184" s="57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  <c r="Y184" s="51">
        <v>0</v>
      </c>
      <c r="Z184" s="52">
        <v>0</v>
      </c>
      <c r="AA184" s="51">
        <v>0</v>
      </c>
      <c r="AB184" s="57">
        <v>0</v>
      </c>
      <c r="AC184" s="51">
        <v>0</v>
      </c>
      <c r="AD184" s="57">
        <v>0</v>
      </c>
      <c r="AE184" s="51">
        <v>0</v>
      </c>
      <c r="AF184" s="52">
        <v>0</v>
      </c>
      <c r="AG184" s="51">
        <v>0</v>
      </c>
      <c r="AH184" s="52">
        <v>0</v>
      </c>
      <c r="AI184" s="51">
        <v>0</v>
      </c>
      <c r="AJ184" s="52">
        <v>0</v>
      </c>
      <c r="AK184" s="51">
        <v>0</v>
      </c>
      <c r="AL184" s="52">
        <v>0</v>
      </c>
      <c r="AM184" s="51">
        <v>0</v>
      </c>
      <c r="AN184" s="52">
        <v>0</v>
      </c>
      <c r="AO184" s="53">
        <v>0</v>
      </c>
      <c r="AP184" s="54">
        <v>0</v>
      </c>
      <c r="AQ184" s="185">
        <v>0</v>
      </c>
      <c r="AR184" s="100">
        <v>0</v>
      </c>
      <c r="AS184" s="57">
        <v>0</v>
      </c>
      <c r="AT184" s="311" t="str">
        <f t="shared" si="28"/>
        <v/>
      </c>
      <c r="CA184" s="31" t="str">
        <f t="shared" si="29"/>
        <v/>
      </c>
      <c r="CB184" s="31"/>
      <c r="CC184" s="31"/>
      <c r="CD184" s="31"/>
      <c r="CE184" s="31"/>
      <c r="CF184" s="31"/>
      <c r="CG184" s="32">
        <f t="shared" si="3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323" t="s">
        <v>187</v>
      </c>
      <c r="B185" s="324">
        <f t="shared" si="31"/>
        <v>69</v>
      </c>
      <c r="C185" s="325">
        <f t="shared" si="32"/>
        <v>33</v>
      </c>
      <c r="D185" s="326">
        <f t="shared" si="27"/>
        <v>36</v>
      </c>
      <c r="E185" s="51">
        <v>6</v>
      </c>
      <c r="F185" s="57">
        <v>5</v>
      </c>
      <c r="G185" s="51">
        <v>1</v>
      </c>
      <c r="H185" s="57">
        <v>4</v>
      </c>
      <c r="I185" s="51">
        <v>3</v>
      </c>
      <c r="J185" s="57">
        <v>2</v>
      </c>
      <c r="K185" s="51">
        <v>1</v>
      </c>
      <c r="L185" s="52">
        <v>1</v>
      </c>
      <c r="M185" s="51">
        <v>0</v>
      </c>
      <c r="N185" s="52">
        <v>0</v>
      </c>
      <c r="O185" s="51">
        <v>0</v>
      </c>
      <c r="P185" s="52">
        <v>0</v>
      </c>
      <c r="Q185" s="51">
        <v>0</v>
      </c>
      <c r="R185" s="52">
        <v>1</v>
      </c>
      <c r="S185" s="51">
        <v>0</v>
      </c>
      <c r="T185" s="52">
        <v>0</v>
      </c>
      <c r="U185" s="51">
        <v>0</v>
      </c>
      <c r="V185" s="52">
        <v>0</v>
      </c>
      <c r="W185" s="51">
        <v>0</v>
      </c>
      <c r="X185" s="52">
        <v>0</v>
      </c>
      <c r="Y185" s="51">
        <v>0</v>
      </c>
      <c r="Z185" s="52">
        <v>0</v>
      </c>
      <c r="AA185" s="51">
        <v>1</v>
      </c>
      <c r="AB185" s="57">
        <v>1</v>
      </c>
      <c r="AC185" s="51">
        <v>0</v>
      </c>
      <c r="AD185" s="57">
        <v>0</v>
      </c>
      <c r="AE185" s="51">
        <v>2</v>
      </c>
      <c r="AF185" s="52">
        <v>1</v>
      </c>
      <c r="AG185" s="51">
        <v>4</v>
      </c>
      <c r="AH185" s="52">
        <v>2</v>
      </c>
      <c r="AI185" s="51">
        <v>0</v>
      </c>
      <c r="AJ185" s="52">
        <v>5</v>
      </c>
      <c r="AK185" s="51">
        <v>5</v>
      </c>
      <c r="AL185" s="52">
        <v>4</v>
      </c>
      <c r="AM185" s="51">
        <v>2</v>
      </c>
      <c r="AN185" s="52">
        <v>2</v>
      </c>
      <c r="AO185" s="53">
        <v>8</v>
      </c>
      <c r="AP185" s="54">
        <v>8</v>
      </c>
      <c r="AQ185" s="185">
        <v>19</v>
      </c>
      <c r="AR185" s="100">
        <v>17</v>
      </c>
      <c r="AS185" s="57">
        <v>33</v>
      </c>
      <c r="AT185" s="311" t="str">
        <f t="shared" si="28"/>
        <v/>
      </c>
      <c r="CA185" s="31" t="str">
        <f t="shared" si="29"/>
        <v/>
      </c>
      <c r="CB185" s="31"/>
      <c r="CC185" s="31"/>
      <c r="CD185" s="31"/>
      <c r="CE185" s="31"/>
      <c r="CF185" s="31"/>
      <c r="CG185" s="32">
        <f t="shared" si="3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15" customHeight="1" x14ac:dyDescent="0.2">
      <c r="A186" s="323" t="s">
        <v>188</v>
      </c>
      <c r="B186" s="324">
        <f t="shared" si="31"/>
        <v>0</v>
      </c>
      <c r="C186" s="325">
        <f t="shared" si="32"/>
        <v>0</v>
      </c>
      <c r="D186" s="326">
        <f t="shared" si="27"/>
        <v>0</v>
      </c>
      <c r="E186" s="51">
        <v>0</v>
      </c>
      <c r="F186" s="57">
        <v>0</v>
      </c>
      <c r="G186" s="51">
        <v>0</v>
      </c>
      <c r="H186" s="57">
        <v>0</v>
      </c>
      <c r="I186" s="51">
        <v>0</v>
      </c>
      <c r="J186" s="57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  <c r="Y186" s="51">
        <v>0</v>
      </c>
      <c r="Z186" s="52">
        <v>0</v>
      </c>
      <c r="AA186" s="51">
        <v>0</v>
      </c>
      <c r="AB186" s="57">
        <v>0</v>
      </c>
      <c r="AC186" s="51">
        <v>0</v>
      </c>
      <c r="AD186" s="57">
        <v>0</v>
      </c>
      <c r="AE186" s="51">
        <v>0</v>
      </c>
      <c r="AF186" s="52">
        <v>0</v>
      </c>
      <c r="AG186" s="51">
        <v>0</v>
      </c>
      <c r="AH186" s="52">
        <v>0</v>
      </c>
      <c r="AI186" s="51">
        <v>0</v>
      </c>
      <c r="AJ186" s="52">
        <v>0</v>
      </c>
      <c r="AK186" s="51">
        <v>0</v>
      </c>
      <c r="AL186" s="52">
        <v>0</v>
      </c>
      <c r="AM186" s="51">
        <v>0</v>
      </c>
      <c r="AN186" s="52">
        <v>0</v>
      </c>
      <c r="AO186" s="53">
        <v>0</v>
      </c>
      <c r="AP186" s="54">
        <v>0</v>
      </c>
      <c r="AQ186" s="185">
        <v>0</v>
      </c>
      <c r="AR186" s="100">
        <v>0</v>
      </c>
      <c r="AS186" s="57">
        <v>0</v>
      </c>
      <c r="AT186" s="311" t="str">
        <f t="shared" si="28"/>
        <v/>
      </c>
      <c r="CA186" s="31" t="str">
        <f t="shared" si="29"/>
        <v/>
      </c>
      <c r="CB186" s="31"/>
      <c r="CC186" s="31"/>
      <c r="CD186" s="31"/>
      <c r="CE186" s="31"/>
      <c r="CF186" s="31"/>
      <c r="CG186" s="32">
        <f t="shared" si="3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ht="15" customHeight="1" x14ac:dyDescent="0.2">
      <c r="A187" s="323" t="s">
        <v>189</v>
      </c>
      <c r="B187" s="324">
        <f t="shared" si="31"/>
        <v>0</v>
      </c>
      <c r="C187" s="325">
        <f t="shared" si="32"/>
        <v>0</v>
      </c>
      <c r="D187" s="326">
        <f t="shared" si="27"/>
        <v>0</v>
      </c>
      <c r="E187" s="51">
        <v>0</v>
      </c>
      <c r="F187" s="57">
        <v>0</v>
      </c>
      <c r="G187" s="51">
        <v>0</v>
      </c>
      <c r="H187" s="57">
        <v>0</v>
      </c>
      <c r="I187" s="51">
        <v>0</v>
      </c>
      <c r="J187" s="57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  <c r="Y187" s="51">
        <v>0</v>
      </c>
      <c r="Z187" s="52">
        <v>0</v>
      </c>
      <c r="AA187" s="51">
        <v>0</v>
      </c>
      <c r="AB187" s="57">
        <v>0</v>
      </c>
      <c r="AC187" s="51">
        <v>0</v>
      </c>
      <c r="AD187" s="57">
        <v>0</v>
      </c>
      <c r="AE187" s="51">
        <v>0</v>
      </c>
      <c r="AF187" s="52">
        <v>0</v>
      </c>
      <c r="AG187" s="51">
        <v>0</v>
      </c>
      <c r="AH187" s="52">
        <v>0</v>
      </c>
      <c r="AI187" s="51">
        <v>0</v>
      </c>
      <c r="AJ187" s="52">
        <v>0</v>
      </c>
      <c r="AK187" s="51">
        <v>0</v>
      </c>
      <c r="AL187" s="52">
        <v>0</v>
      </c>
      <c r="AM187" s="51">
        <v>0</v>
      </c>
      <c r="AN187" s="52">
        <v>0</v>
      </c>
      <c r="AO187" s="53">
        <v>0</v>
      </c>
      <c r="AP187" s="54">
        <v>0</v>
      </c>
      <c r="AQ187" s="185">
        <v>0</v>
      </c>
      <c r="AR187" s="100">
        <v>0</v>
      </c>
      <c r="AS187" s="57">
        <v>0</v>
      </c>
      <c r="AT187" s="311" t="str">
        <f t="shared" si="28"/>
        <v/>
      </c>
      <c r="CA187" s="31" t="str">
        <f t="shared" si="29"/>
        <v/>
      </c>
      <c r="CB187" s="31"/>
      <c r="CC187" s="31"/>
      <c r="CD187" s="31"/>
      <c r="CE187" s="31"/>
      <c r="CF187" s="31"/>
      <c r="CG187" s="32">
        <f t="shared" si="3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323" t="s">
        <v>190</v>
      </c>
      <c r="B188" s="324">
        <f>SUM(C188+D188)</f>
        <v>20</v>
      </c>
      <c r="C188" s="325">
        <f t="shared" si="32"/>
        <v>7</v>
      </c>
      <c r="D188" s="326">
        <f>SUM(F188+H188+J188+L188+N188+P188+R188+T188+V188+X188+Z188+AB188+AD188+AF188+AH188+AJ188+AL188+AN188+AP188)</f>
        <v>13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  <c r="Y188" s="51">
        <v>0</v>
      </c>
      <c r="Z188" s="52">
        <v>0</v>
      </c>
      <c r="AA188" s="51">
        <v>0</v>
      </c>
      <c r="AB188" s="57">
        <v>0</v>
      </c>
      <c r="AC188" s="51">
        <v>2</v>
      </c>
      <c r="AD188" s="57">
        <v>1</v>
      </c>
      <c r="AE188" s="51">
        <v>0</v>
      </c>
      <c r="AF188" s="52">
        <v>2</v>
      </c>
      <c r="AG188" s="51">
        <v>1</v>
      </c>
      <c r="AH188" s="52">
        <v>2</v>
      </c>
      <c r="AI188" s="51">
        <v>1</v>
      </c>
      <c r="AJ188" s="52">
        <v>2</v>
      </c>
      <c r="AK188" s="51">
        <v>1</v>
      </c>
      <c r="AL188" s="52">
        <v>4</v>
      </c>
      <c r="AM188" s="51">
        <v>0</v>
      </c>
      <c r="AN188" s="52">
        <v>1</v>
      </c>
      <c r="AO188" s="53">
        <v>2</v>
      </c>
      <c r="AP188" s="54">
        <v>1</v>
      </c>
      <c r="AQ188" s="185">
        <v>20</v>
      </c>
      <c r="AR188" s="100">
        <v>0</v>
      </c>
      <c r="AS188" s="57">
        <v>0</v>
      </c>
      <c r="AT188" s="311" t="str">
        <f t="shared" si="28"/>
        <v/>
      </c>
      <c r="CA188" s="31" t="str">
        <f t="shared" si="29"/>
        <v/>
      </c>
      <c r="CB188" s="31"/>
      <c r="CC188" s="31"/>
      <c r="CD188" s="31"/>
      <c r="CE188" s="31"/>
      <c r="CF188" s="31"/>
      <c r="CG188" s="32">
        <f t="shared" si="3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21.75" x14ac:dyDescent="0.2">
      <c r="A189" s="323" t="s">
        <v>191</v>
      </c>
      <c r="B189" s="327">
        <f t="shared" ref="B189:B194" si="33">SUM(C189+D189)</f>
        <v>0</v>
      </c>
      <c r="C189" s="328">
        <f t="shared" si="32"/>
        <v>0</v>
      </c>
      <c r="D189" s="329">
        <f t="shared" si="32"/>
        <v>0</v>
      </c>
      <c r="E189" s="51">
        <v>0</v>
      </c>
      <c r="F189" s="57">
        <v>0</v>
      </c>
      <c r="G189" s="51">
        <v>0</v>
      </c>
      <c r="H189" s="57">
        <v>0</v>
      </c>
      <c r="I189" s="51">
        <v>0</v>
      </c>
      <c r="J189" s="57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  <c r="Y189" s="51">
        <v>0</v>
      </c>
      <c r="Z189" s="52">
        <v>0</v>
      </c>
      <c r="AA189" s="51">
        <v>0</v>
      </c>
      <c r="AB189" s="57">
        <v>0</v>
      </c>
      <c r="AC189" s="51">
        <v>0</v>
      </c>
      <c r="AD189" s="57">
        <v>0</v>
      </c>
      <c r="AE189" s="51">
        <v>0</v>
      </c>
      <c r="AF189" s="52">
        <v>0</v>
      </c>
      <c r="AG189" s="51">
        <v>0</v>
      </c>
      <c r="AH189" s="52">
        <v>0</v>
      </c>
      <c r="AI189" s="51">
        <v>0</v>
      </c>
      <c r="AJ189" s="52">
        <v>0</v>
      </c>
      <c r="AK189" s="51">
        <v>0</v>
      </c>
      <c r="AL189" s="52">
        <v>0</v>
      </c>
      <c r="AM189" s="51">
        <v>0</v>
      </c>
      <c r="AN189" s="52">
        <v>0</v>
      </c>
      <c r="AO189" s="53">
        <v>0</v>
      </c>
      <c r="AP189" s="54">
        <v>0</v>
      </c>
      <c r="AQ189" s="185">
        <v>0</v>
      </c>
      <c r="AR189" s="100">
        <v>0</v>
      </c>
      <c r="AS189" s="57">
        <v>0</v>
      </c>
      <c r="AT189" s="311" t="str">
        <f t="shared" si="28"/>
        <v/>
      </c>
      <c r="CA189" s="31" t="str">
        <f t="shared" si="29"/>
        <v/>
      </c>
      <c r="CB189" s="31"/>
      <c r="CC189" s="31"/>
      <c r="CD189" s="31"/>
      <c r="CE189" s="31"/>
      <c r="CF189" s="31"/>
      <c r="CG189" s="32">
        <f t="shared" si="3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x14ac:dyDescent="0.2">
      <c r="A190" s="330" t="s">
        <v>192</v>
      </c>
      <c r="B190" s="327">
        <f t="shared" si="33"/>
        <v>0</v>
      </c>
      <c r="C190" s="328">
        <f t="shared" si="32"/>
        <v>0</v>
      </c>
      <c r="D190" s="328">
        <f t="shared" si="32"/>
        <v>0</v>
      </c>
      <c r="E190" s="51">
        <v>0</v>
      </c>
      <c r="F190" s="57">
        <v>0</v>
      </c>
      <c r="G190" s="51">
        <v>0</v>
      </c>
      <c r="H190" s="57">
        <v>0</v>
      </c>
      <c r="I190" s="51">
        <v>0</v>
      </c>
      <c r="J190" s="57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  <c r="Y190" s="51">
        <v>0</v>
      </c>
      <c r="Z190" s="52">
        <v>0</v>
      </c>
      <c r="AA190" s="51">
        <v>0</v>
      </c>
      <c r="AB190" s="57">
        <v>0</v>
      </c>
      <c r="AC190" s="51">
        <v>0</v>
      </c>
      <c r="AD190" s="57">
        <v>0</v>
      </c>
      <c r="AE190" s="51">
        <v>0</v>
      </c>
      <c r="AF190" s="52">
        <v>0</v>
      </c>
      <c r="AG190" s="51">
        <v>0</v>
      </c>
      <c r="AH190" s="52">
        <v>0</v>
      </c>
      <c r="AI190" s="51">
        <v>0</v>
      </c>
      <c r="AJ190" s="52">
        <v>0</v>
      </c>
      <c r="AK190" s="51">
        <v>0</v>
      </c>
      <c r="AL190" s="52">
        <v>0</v>
      </c>
      <c r="AM190" s="51">
        <v>0</v>
      </c>
      <c r="AN190" s="52">
        <v>0</v>
      </c>
      <c r="AO190" s="53">
        <v>0</v>
      </c>
      <c r="AP190" s="54">
        <v>0</v>
      </c>
      <c r="AQ190" s="185">
        <v>0</v>
      </c>
      <c r="AR190" s="100">
        <v>0</v>
      </c>
      <c r="AS190" s="57">
        <v>0</v>
      </c>
      <c r="AT190" s="311" t="str">
        <f t="shared" si="28"/>
        <v/>
      </c>
      <c r="CA190" s="31" t="str">
        <f t="shared" si="29"/>
        <v/>
      </c>
      <c r="CB190" s="31"/>
      <c r="CC190" s="31"/>
      <c r="CD190" s="31"/>
      <c r="CE190" s="31"/>
      <c r="CF190" s="31"/>
      <c r="CG190" s="32">
        <f t="shared" si="3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30" t="s">
        <v>193</v>
      </c>
      <c r="B191" s="327">
        <f t="shared" si="33"/>
        <v>6</v>
      </c>
      <c r="C191" s="328">
        <f t="shared" si="32"/>
        <v>4</v>
      </c>
      <c r="D191" s="328">
        <f t="shared" si="32"/>
        <v>2</v>
      </c>
      <c r="E191" s="51">
        <v>0</v>
      </c>
      <c r="F191" s="57">
        <v>0</v>
      </c>
      <c r="G191" s="51">
        <v>0</v>
      </c>
      <c r="H191" s="57">
        <v>0</v>
      </c>
      <c r="I191" s="51">
        <v>0</v>
      </c>
      <c r="J191" s="57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0</v>
      </c>
      <c r="W191" s="51">
        <v>0</v>
      </c>
      <c r="X191" s="52">
        <v>0</v>
      </c>
      <c r="Y191" s="51">
        <v>0</v>
      </c>
      <c r="Z191" s="52">
        <v>0</v>
      </c>
      <c r="AA191" s="51">
        <v>0</v>
      </c>
      <c r="AB191" s="57">
        <v>0</v>
      </c>
      <c r="AC191" s="51">
        <v>0</v>
      </c>
      <c r="AD191" s="57">
        <v>0</v>
      </c>
      <c r="AE191" s="51">
        <v>1</v>
      </c>
      <c r="AF191" s="52">
        <v>0</v>
      </c>
      <c r="AG191" s="51">
        <v>0</v>
      </c>
      <c r="AH191" s="52">
        <v>0</v>
      </c>
      <c r="AI191" s="51">
        <v>1</v>
      </c>
      <c r="AJ191" s="52">
        <v>0</v>
      </c>
      <c r="AK191" s="51">
        <v>2</v>
      </c>
      <c r="AL191" s="52">
        <v>0</v>
      </c>
      <c r="AM191" s="51">
        <v>0</v>
      </c>
      <c r="AN191" s="52">
        <v>0</v>
      </c>
      <c r="AO191" s="53">
        <v>0</v>
      </c>
      <c r="AP191" s="54">
        <v>2</v>
      </c>
      <c r="AQ191" s="185">
        <v>5</v>
      </c>
      <c r="AR191" s="100">
        <v>0</v>
      </c>
      <c r="AS191" s="57">
        <v>1</v>
      </c>
      <c r="AT191" s="311" t="str">
        <f t="shared" si="28"/>
        <v/>
      </c>
      <c r="CA191" s="31" t="str">
        <f t="shared" si="29"/>
        <v/>
      </c>
      <c r="CB191" s="31"/>
      <c r="CC191" s="31"/>
      <c r="CD191" s="31"/>
      <c r="CE191" s="31"/>
      <c r="CF191" s="31"/>
      <c r="CG191" s="32">
        <f t="shared" si="3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330" t="s">
        <v>194</v>
      </c>
      <c r="B192" s="327">
        <f t="shared" si="33"/>
        <v>0</v>
      </c>
      <c r="C192" s="328">
        <f t="shared" si="32"/>
        <v>0</v>
      </c>
      <c r="D192" s="328">
        <f t="shared" si="32"/>
        <v>0</v>
      </c>
      <c r="E192" s="51">
        <v>0</v>
      </c>
      <c r="F192" s="57">
        <v>0</v>
      </c>
      <c r="G192" s="51">
        <v>0</v>
      </c>
      <c r="H192" s="57">
        <v>0</v>
      </c>
      <c r="I192" s="51">
        <v>0</v>
      </c>
      <c r="J192" s="57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  <c r="Y192" s="51">
        <v>0</v>
      </c>
      <c r="Z192" s="52">
        <v>0</v>
      </c>
      <c r="AA192" s="51">
        <v>0</v>
      </c>
      <c r="AB192" s="57">
        <v>0</v>
      </c>
      <c r="AC192" s="51">
        <v>0</v>
      </c>
      <c r="AD192" s="57">
        <v>0</v>
      </c>
      <c r="AE192" s="51">
        <v>0</v>
      </c>
      <c r="AF192" s="52">
        <v>0</v>
      </c>
      <c r="AG192" s="51">
        <v>0</v>
      </c>
      <c r="AH192" s="52">
        <v>0</v>
      </c>
      <c r="AI192" s="51">
        <v>0</v>
      </c>
      <c r="AJ192" s="52">
        <v>0</v>
      </c>
      <c r="AK192" s="51">
        <v>0</v>
      </c>
      <c r="AL192" s="52">
        <v>0</v>
      </c>
      <c r="AM192" s="51">
        <v>0</v>
      </c>
      <c r="AN192" s="52">
        <v>0</v>
      </c>
      <c r="AO192" s="53">
        <v>0</v>
      </c>
      <c r="AP192" s="54">
        <v>0</v>
      </c>
      <c r="AQ192" s="185">
        <v>0</v>
      </c>
      <c r="AR192" s="100">
        <v>0</v>
      </c>
      <c r="AS192" s="57">
        <v>0</v>
      </c>
      <c r="AT192" s="311" t="str">
        <f t="shared" si="28"/>
        <v/>
      </c>
      <c r="CA192" s="31" t="str">
        <f t="shared" si="29"/>
        <v/>
      </c>
      <c r="CB192" s="31"/>
      <c r="CC192" s="31"/>
      <c r="CD192" s="31"/>
      <c r="CE192" s="31"/>
      <c r="CF192" s="31"/>
      <c r="CG192" s="32">
        <f t="shared" si="3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30" t="s">
        <v>73</v>
      </c>
      <c r="B193" s="327">
        <f t="shared" si="33"/>
        <v>0</v>
      </c>
      <c r="C193" s="328">
        <f t="shared" si="32"/>
        <v>0</v>
      </c>
      <c r="D193" s="331">
        <f t="shared" si="32"/>
        <v>0</v>
      </c>
      <c r="E193" s="51">
        <v>0</v>
      </c>
      <c r="F193" s="57">
        <v>0</v>
      </c>
      <c r="G193" s="51">
        <v>0</v>
      </c>
      <c r="H193" s="57">
        <v>0</v>
      </c>
      <c r="I193" s="51">
        <v>0</v>
      </c>
      <c r="J193" s="57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  <c r="Y193" s="51">
        <v>0</v>
      </c>
      <c r="Z193" s="52">
        <v>0</v>
      </c>
      <c r="AA193" s="51">
        <v>0</v>
      </c>
      <c r="AB193" s="57">
        <v>0</v>
      </c>
      <c r="AC193" s="51">
        <v>0</v>
      </c>
      <c r="AD193" s="57">
        <v>0</v>
      </c>
      <c r="AE193" s="51">
        <v>0</v>
      </c>
      <c r="AF193" s="52">
        <v>0</v>
      </c>
      <c r="AG193" s="51">
        <v>0</v>
      </c>
      <c r="AH193" s="52">
        <v>0</v>
      </c>
      <c r="AI193" s="51">
        <v>0</v>
      </c>
      <c r="AJ193" s="52">
        <v>0</v>
      </c>
      <c r="AK193" s="51">
        <v>0</v>
      </c>
      <c r="AL193" s="52">
        <v>0</v>
      </c>
      <c r="AM193" s="51">
        <v>0</v>
      </c>
      <c r="AN193" s="52">
        <v>0</v>
      </c>
      <c r="AO193" s="53">
        <v>0</v>
      </c>
      <c r="AP193" s="54">
        <v>0</v>
      </c>
      <c r="AQ193" s="185">
        <v>0</v>
      </c>
      <c r="AR193" s="100">
        <v>0</v>
      </c>
      <c r="AS193" s="57">
        <v>0</v>
      </c>
      <c r="AT193" s="311" t="str">
        <f t="shared" si="28"/>
        <v/>
      </c>
      <c r="CA193" s="31" t="str">
        <f t="shared" si="29"/>
        <v/>
      </c>
      <c r="CB193" s="31"/>
      <c r="CC193" s="31"/>
      <c r="CD193" s="31"/>
      <c r="CE193" s="31"/>
      <c r="CF193" s="31"/>
      <c r="CG193" s="32">
        <f t="shared" si="30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5" customHeight="1" x14ac:dyDescent="0.2">
      <c r="A194" s="332" t="s">
        <v>65</v>
      </c>
      <c r="B194" s="327">
        <f t="shared" si="33"/>
        <v>76</v>
      </c>
      <c r="C194" s="333">
        <f t="shared" si="32"/>
        <v>33</v>
      </c>
      <c r="D194" s="334">
        <f t="shared" si="32"/>
        <v>43</v>
      </c>
      <c r="E194" s="51">
        <v>0</v>
      </c>
      <c r="F194" s="57">
        <v>1</v>
      </c>
      <c r="G194" s="51">
        <v>0</v>
      </c>
      <c r="H194" s="57">
        <v>0</v>
      </c>
      <c r="I194" s="51">
        <v>0</v>
      </c>
      <c r="J194" s="57">
        <v>0</v>
      </c>
      <c r="K194" s="51">
        <v>0</v>
      </c>
      <c r="L194" s="52">
        <v>2</v>
      </c>
      <c r="M194" s="51">
        <v>0</v>
      </c>
      <c r="N194" s="52">
        <v>0</v>
      </c>
      <c r="O194" s="51">
        <v>2</v>
      </c>
      <c r="P194" s="52">
        <v>2</v>
      </c>
      <c r="Q194" s="51">
        <v>1</v>
      </c>
      <c r="R194" s="52">
        <v>0</v>
      </c>
      <c r="S194" s="51">
        <v>0</v>
      </c>
      <c r="T194" s="52">
        <v>1</v>
      </c>
      <c r="U194" s="51">
        <v>1</v>
      </c>
      <c r="V194" s="52">
        <v>0</v>
      </c>
      <c r="W194" s="51">
        <v>0</v>
      </c>
      <c r="X194" s="52">
        <v>1</v>
      </c>
      <c r="Y194" s="51">
        <v>0</v>
      </c>
      <c r="Z194" s="52">
        <v>0</v>
      </c>
      <c r="AA194" s="51">
        <v>0</v>
      </c>
      <c r="AB194" s="57">
        <v>4</v>
      </c>
      <c r="AC194" s="51">
        <v>5</v>
      </c>
      <c r="AD194" s="57">
        <v>3</v>
      </c>
      <c r="AE194" s="51">
        <v>3</v>
      </c>
      <c r="AF194" s="52">
        <v>4</v>
      </c>
      <c r="AG194" s="51">
        <v>3</v>
      </c>
      <c r="AH194" s="52">
        <v>4</v>
      </c>
      <c r="AI194" s="51">
        <v>3</v>
      </c>
      <c r="AJ194" s="52">
        <v>4</v>
      </c>
      <c r="AK194" s="51">
        <v>8</v>
      </c>
      <c r="AL194" s="52">
        <v>5</v>
      </c>
      <c r="AM194" s="51">
        <v>3</v>
      </c>
      <c r="AN194" s="52">
        <v>8</v>
      </c>
      <c r="AO194" s="53">
        <v>4</v>
      </c>
      <c r="AP194" s="54">
        <v>4</v>
      </c>
      <c r="AQ194" s="185">
        <v>44</v>
      </c>
      <c r="AR194" s="100">
        <v>23</v>
      </c>
      <c r="AS194" s="57">
        <v>9</v>
      </c>
      <c r="AT194" s="311" t="str">
        <f t="shared" si="28"/>
        <v/>
      </c>
      <c r="CA194" s="31" t="str">
        <f t="shared" si="29"/>
        <v/>
      </c>
      <c r="CB194" s="31"/>
      <c r="CC194" s="31"/>
      <c r="CD194" s="31"/>
      <c r="CE194" s="31"/>
      <c r="CF194" s="31"/>
      <c r="CG194" s="32">
        <f t="shared" si="30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ht="15" customHeight="1" x14ac:dyDescent="0.2">
      <c r="A195" s="335" t="s">
        <v>43</v>
      </c>
      <c r="B195" s="200">
        <f>SUM(B196:B200)</f>
        <v>145</v>
      </c>
      <c r="C195" s="201">
        <f>SUM(C196:C200)</f>
        <v>70</v>
      </c>
      <c r="D195" s="597">
        <f>SUM(D196:D200)</f>
        <v>75</v>
      </c>
      <c r="E195" s="498">
        <f>SUM(E196:E200)</f>
        <v>5</v>
      </c>
      <c r="F195" s="600">
        <f t="shared" ref="F195:AS195" si="34">SUM(F196:F200)</f>
        <v>5</v>
      </c>
      <c r="G195" s="601">
        <f t="shared" si="34"/>
        <v>2</v>
      </c>
      <c r="H195" s="93">
        <f t="shared" si="34"/>
        <v>2</v>
      </c>
      <c r="I195" s="20">
        <f t="shared" si="34"/>
        <v>3</v>
      </c>
      <c r="J195" s="93">
        <f t="shared" si="34"/>
        <v>1</v>
      </c>
      <c r="K195" s="20">
        <f t="shared" si="34"/>
        <v>1</v>
      </c>
      <c r="L195" s="93">
        <f t="shared" si="34"/>
        <v>3</v>
      </c>
      <c r="M195" s="20">
        <f t="shared" si="34"/>
        <v>1</v>
      </c>
      <c r="N195" s="93">
        <f t="shared" si="34"/>
        <v>3</v>
      </c>
      <c r="O195" s="20">
        <f t="shared" si="34"/>
        <v>1</v>
      </c>
      <c r="P195" s="93">
        <f t="shared" si="34"/>
        <v>3</v>
      </c>
      <c r="Q195" s="20">
        <f t="shared" si="34"/>
        <v>1</v>
      </c>
      <c r="R195" s="93">
        <f t="shared" si="34"/>
        <v>0</v>
      </c>
      <c r="S195" s="20">
        <f t="shared" si="34"/>
        <v>1</v>
      </c>
      <c r="T195" s="93">
        <f t="shared" si="34"/>
        <v>3</v>
      </c>
      <c r="U195" s="20">
        <f t="shared" si="34"/>
        <v>1</v>
      </c>
      <c r="V195" s="93">
        <f t="shared" si="34"/>
        <v>1</v>
      </c>
      <c r="W195" s="20">
        <f t="shared" si="34"/>
        <v>1</v>
      </c>
      <c r="X195" s="93">
        <f t="shared" si="34"/>
        <v>2</v>
      </c>
      <c r="Y195" s="20">
        <f t="shared" si="34"/>
        <v>5</v>
      </c>
      <c r="Z195" s="93">
        <f t="shared" si="34"/>
        <v>4</v>
      </c>
      <c r="AA195" s="20">
        <f t="shared" si="34"/>
        <v>1</v>
      </c>
      <c r="AB195" s="93">
        <f t="shared" si="34"/>
        <v>5</v>
      </c>
      <c r="AC195" s="20">
        <f t="shared" si="34"/>
        <v>1</v>
      </c>
      <c r="AD195" s="93">
        <f t="shared" si="34"/>
        <v>7</v>
      </c>
      <c r="AE195" s="20">
        <f t="shared" si="34"/>
        <v>6</v>
      </c>
      <c r="AF195" s="93">
        <f t="shared" si="34"/>
        <v>10</v>
      </c>
      <c r="AG195" s="20">
        <f t="shared" si="34"/>
        <v>9</v>
      </c>
      <c r="AH195" s="93">
        <f t="shared" si="34"/>
        <v>1</v>
      </c>
      <c r="AI195" s="20">
        <f t="shared" si="34"/>
        <v>5</v>
      </c>
      <c r="AJ195" s="93">
        <f t="shared" si="34"/>
        <v>4</v>
      </c>
      <c r="AK195" s="20">
        <f t="shared" si="34"/>
        <v>10</v>
      </c>
      <c r="AL195" s="93">
        <f t="shared" si="34"/>
        <v>11</v>
      </c>
      <c r="AM195" s="20">
        <f t="shared" si="34"/>
        <v>4</v>
      </c>
      <c r="AN195" s="93">
        <f t="shared" si="34"/>
        <v>2</v>
      </c>
      <c r="AO195" s="486">
        <f t="shared" si="34"/>
        <v>12</v>
      </c>
      <c r="AP195" s="95">
        <f t="shared" si="34"/>
        <v>8</v>
      </c>
      <c r="AQ195" s="602">
        <f t="shared" si="34"/>
        <v>72</v>
      </c>
      <c r="AR195" s="340">
        <f t="shared" si="34"/>
        <v>12</v>
      </c>
      <c r="AS195" s="603">
        <f t="shared" si="34"/>
        <v>61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6.5" customHeight="1" x14ac:dyDescent="0.2">
      <c r="A196" s="33" t="s">
        <v>44</v>
      </c>
      <c r="B196" s="342">
        <f t="shared" ref="B196:B200" si="35">SUM(C196+D196)</f>
        <v>143</v>
      </c>
      <c r="C196" s="343">
        <f t="shared" si="32"/>
        <v>69</v>
      </c>
      <c r="D196" s="334">
        <f t="shared" si="32"/>
        <v>74</v>
      </c>
      <c r="E196" s="76">
        <v>5</v>
      </c>
      <c r="F196" s="39">
        <v>5</v>
      </c>
      <c r="G196" s="76">
        <v>2</v>
      </c>
      <c r="H196" s="103">
        <v>2</v>
      </c>
      <c r="I196" s="76">
        <v>3</v>
      </c>
      <c r="J196" s="103">
        <v>1</v>
      </c>
      <c r="K196" s="76">
        <v>1</v>
      </c>
      <c r="L196" s="103">
        <v>3</v>
      </c>
      <c r="M196" s="76">
        <v>1</v>
      </c>
      <c r="N196" s="103">
        <v>3</v>
      </c>
      <c r="O196" s="76">
        <v>1</v>
      </c>
      <c r="P196" s="103">
        <v>3</v>
      </c>
      <c r="Q196" s="76">
        <v>1</v>
      </c>
      <c r="R196" s="103">
        <v>0</v>
      </c>
      <c r="S196" s="76">
        <v>1</v>
      </c>
      <c r="T196" s="103">
        <v>3</v>
      </c>
      <c r="U196" s="76">
        <v>1</v>
      </c>
      <c r="V196" s="103">
        <v>1</v>
      </c>
      <c r="W196" s="76">
        <v>1</v>
      </c>
      <c r="X196" s="103">
        <v>2</v>
      </c>
      <c r="Y196" s="76">
        <v>5</v>
      </c>
      <c r="Z196" s="103">
        <v>4</v>
      </c>
      <c r="AA196" s="76">
        <v>1</v>
      </c>
      <c r="AB196" s="103">
        <v>5</v>
      </c>
      <c r="AC196" s="76">
        <v>1</v>
      </c>
      <c r="AD196" s="103">
        <v>7</v>
      </c>
      <c r="AE196" s="76">
        <v>6</v>
      </c>
      <c r="AF196" s="103">
        <v>10</v>
      </c>
      <c r="AG196" s="76">
        <v>8</v>
      </c>
      <c r="AH196" s="103">
        <v>1</v>
      </c>
      <c r="AI196" s="76">
        <v>5</v>
      </c>
      <c r="AJ196" s="103">
        <v>4</v>
      </c>
      <c r="AK196" s="76">
        <v>10</v>
      </c>
      <c r="AL196" s="103">
        <v>11</v>
      </c>
      <c r="AM196" s="76">
        <v>4</v>
      </c>
      <c r="AN196" s="103">
        <v>2</v>
      </c>
      <c r="AO196" s="104">
        <v>12</v>
      </c>
      <c r="AP196" s="105">
        <v>7</v>
      </c>
      <c r="AQ196" s="72">
        <v>72</v>
      </c>
      <c r="AR196" s="103">
        <v>12</v>
      </c>
      <c r="AS196" s="103">
        <v>59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x14ac:dyDescent="0.2">
      <c r="A197" s="44" t="s">
        <v>45</v>
      </c>
      <c r="B197" s="324">
        <f t="shared" si="35"/>
        <v>0</v>
      </c>
      <c r="C197" s="325">
        <f t="shared" si="32"/>
        <v>0</v>
      </c>
      <c r="D197" s="326">
        <f t="shared" si="32"/>
        <v>0</v>
      </c>
      <c r="E197" s="63">
        <v>0</v>
      </c>
      <c r="F197" s="52">
        <v>0</v>
      </c>
      <c r="G197" s="51">
        <v>0</v>
      </c>
      <c r="H197" s="184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  <c r="Y197" s="51">
        <v>0</v>
      </c>
      <c r="Z197" s="52">
        <v>0</v>
      </c>
      <c r="AA197" s="51">
        <v>0</v>
      </c>
      <c r="AB197" s="52">
        <v>0</v>
      </c>
      <c r="AC197" s="51">
        <v>0</v>
      </c>
      <c r="AD197" s="52">
        <v>0</v>
      </c>
      <c r="AE197" s="51">
        <v>0</v>
      </c>
      <c r="AF197" s="52">
        <v>0</v>
      </c>
      <c r="AG197" s="51">
        <v>0</v>
      </c>
      <c r="AH197" s="52">
        <v>0</v>
      </c>
      <c r="AI197" s="51">
        <v>0</v>
      </c>
      <c r="AJ197" s="52">
        <v>0</v>
      </c>
      <c r="AK197" s="51">
        <v>0</v>
      </c>
      <c r="AL197" s="52">
        <v>0</v>
      </c>
      <c r="AM197" s="51">
        <v>0</v>
      </c>
      <c r="AN197" s="52">
        <v>0</v>
      </c>
      <c r="AO197" s="53">
        <v>0</v>
      </c>
      <c r="AP197" s="54">
        <v>0</v>
      </c>
      <c r="AQ197" s="57">
        <v>0</v>
      </c>
      <c r="AR197" s="52">
        <v>0</v>
      </c>
      <c r="AS197" s="184">
        <v>0</v>
      </c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101" t="s">
        <v>46</v>
      </c>
      <c r="B198" s="324">
        <f t="shared" si="35"/>
        <v>2</v>
      </c>
      <c r="C198" s="325">
        <f t="shared" si="32"/>
        <v>1</v>
      </c>
      <c r="D198" s="326">
        <f t="shared" si="32"/>
        <v>1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0</v>
      </c>
      <c r="Q198" s="76">
        <v>0</v>
      </c>
      <c r="R198" s="103">
        <v>0</v>
      </c>
      <c r="S198" s="76">
        <v>0</v>
      </c>
      <c r="T198" s="103">
        <v>0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0</v>
      </c>
      <c r="AC198" s="76">
        <v>0</v>
      </c>
      <c r="AD198" s="103">
        <v>0</v>
      </c>
      <c r="AE198" s="76">
        <v>0</v>
      </c>
      <c r="AF198" s="103">
        <v>0</v>
      </c>
      <c r="AG198" s="76">
        <v>1</v>
      </c>
      <c r="AH198" s="103">
        <v>0</v>
      </c>
      <c r="AI198" s="76">
        <v>0</v>
      </c>
      <c r="AJ198" s="103">
        <v>0</v>
      </c>
      <c r="AK198" s="76">
        <v>0</v>
      </c>
      <c r="AL198" s="103">
        <v>0</v>
      </c>
      <c r="AM198" s="76">
        <v>0</v>
      </c>
      <c r="AN198" s="103">
        <v>0</v>
      </c>
      <c r="AO198" s="104">
        <v>0</v>
      </c>
      <c r="AP198" s="105">
        <v>1</v>
      </c>
      <c r="AQ198" s="72">
        <v>0</v>
      </c>
      <c r="AR198" s="103">
        <v>0</v>
      </c>
      <c r="AS198" s="103">
        <v>2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15" customHeight="1" x14ac:dyDescent="0.2">
      <c r="A199" s="345" t="s">
        <v>195</v>
      </c>
      <c r="B199" s="324">
        <f t="shared" si="35"/>
        <v>0</v>
      </c>
      <c r="C199" s="325">
        <f t="shared" si="32"/>
        <v>0</v>
      </c>
      <c r="D199" s="346">
        <f t="shared" si="32"/>
        <v>0</v>
      </c>
      <c r="E199" s="76">
        <v>0</v>
      </c>
      <c r="F199" s="52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0</v>
      </c>
      <c r="Y199" s="51">
        <v>0</v>
      </c>
      <c r="Z199" s="52">
        <v>0</v>
      </c>
      <c r="AA199" s="51">
        <v>0</v>
      </c>
      <c r="AB199" s="52">
        <v>0</v>
      </c>
      <c r="AC199" s="51">
        <v>0</v>
      </c>
      <c r="AD199" s="52">
        <v>0</v>
      </c>
      <c r="AE199" s="51">
        <v>0</v>
      </c>
      <c r="AF199" s="52">
        <v>0</v>
      </c>
      <c r="AG199" s="51">
        <v>0</v>
      </c>
      <c r="AH199" s="52">
        <v>0</v>
      </c>
      <c r="AI199" s="51">
        <v>0</v>
      </c>
      <c r="AJ199" s="52">
        <v>0</v>
      </c>
      <c r="AK199" s="51">
        <v>0</v>
      </c>
      <c r="AL199" s="52">
        <v>0</v>
      </c>
      <c r="AM199" s="51">
        <v>0</v>
      </c>
      <c r="AN199" s="52">
        <v>0</v>
      </c>
      <c r="AO199" s="53">
        <v>0</v>
      </c>
      <c r="AP199" s="54">
        <v>0</v>
      </c>
      <c r="AQ199" s="57">
        <v>0</v>
      </c>
      <c r="AR199" s="52">
        <v>0</v>
      </c>
      <c r="AS199" s="184">
        <v>0</v>
      </c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5" customHeight="1" x14ac:dyDescent="0.2">
      <c r="A200" s="347" t="s">
        <v>65</v>
      </c>
      <c r="B200" s="348">
        <f t="shared" si="35"/>
        <v>0</v>
      </c>
      <c r="C200" s="349">
        <f t="shared" si="32"/>
        <v>0</v>
      </c>
      <c r="D200" s="350">
        <f t="shared" si="32"/>
        <v>0</v>
      </c>
      <c r="E200" s="190">
        <v>0</v>
      </c>
      <c r="F200" s="85">
        <v>0</v>
      </c>
      <c r="G200" s="84">
        <v>0</v>
      </c>
      <c r="H200" s="85">
        <v>0</v>
      </c>
      <c r="I200" s="84">
        <v>0</v>
      </c>
      <c r="J200" s="85">
        <v>0</v>
      </c>
      <c r="K200" s="84">
        <v>0</v>
      </c>
      <c r="L200" s="85">
        <v>0</v>
      </c>
      <c r="M200" s="84">
        <v>0</v>
      </c>
      <c r="N200" s="85">
        <v>0</v>
      </c>
      <c r="O200" s="84">
        <v>0</v>
      </c>
      <c r="P200" s="85">
        <v>0</v>
      </c>
      <c r="Q200" s="84">
        <v>0</v>
      </c>
      <c r="R200" s="85">
        <v>0</v>
      </c>
      <c r="S200" s="84">
        <v>0</v>
      </c>
      <c r="T200" s="85">
        <v>0</v>
      </c>
      <c r="U200" s="84">
        <v>0</v>
      </c>
      <c r="V200" s="85">
        <v>0</v>
      </c>
      <c r="W200" s="84">
        <v>0</v>
      </c>
      <c r="X200" s="85">
        <v>0</v>
      </c>
      <c r="Y200" s="84">
        <v>0</v>
      </c>
      <c r="Z200" s="85">
        <v>0</v>
      </c>
      <c r="AA200" s="84">
        <v>0</v>
      </c>
      <c r="AB200" s="85">
        <v>0</v>
      </c>
      <c r="AC200" s="84">
        <v>0</v>
      </c>
      <c r="AD200" s="85">
        <v>0</v>
      </c>
      <c r="AE200" s="84">
        <v>0</v>
      </c>
      <c r="AF200" s="85">
        <v>0</v>
      </c>
      <c r="AG200" s="84">
        <v>0</v>
      </c>
      <c r="AH200" s="85">
        <v>0</v>
      </c>
      <c r="AI200" s="84">
        <v>0</v>
      </c>
      <c r="AJ200" s="85">
        <v>0</v>
      </c>
      <c r="AK200" s="84">
        <v>0</v>
      </c>
      <c r="AL200" s="85">
        <v>0</v>
      </c>
      <c r="AM200" s="84">
        <v>0</v>
      </c>
      <c r="AN200" s="85">
        <v>0</v>
      </c>
      <c r="AO200" s="86">
        <v>0</v>
      </c>
      <c r="AP200" s="87">
        <v>0</v>
      </c>
      <c r="AQ200" s="316">
        <v>0</v>
      </c>
      <c r="AR200" s="85">
        <v>0</v>
      </c>
      <c r="AS200" s="85">
        <v>0</v>
      </c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x14ac:dyDescent="0.2">
      <c r="A202" s="1093" t="s">
        <v>79</v>
      </c>
      <c r="B202" s="1069" t="s">
        <v>80</v>
      </c>
      <c r="C202" s="954"/>
      <c r="D202" s="1105"/>
      <c r="E202" s="956" t="s">
        <v>81</v>
      </c>
      <c r="F202" s="1077"/>
      <c r="G202" s="1077"/>
      <c r="H202" s="1077"/>
      <c r="I202" s="1077"/>
      <c r="J202" s="1077"/>
      <c r="K202" s="1077"/>
      <c r="L202" s="1077"/>
      <c r="M202" s="1077"/>
      <c r="N202" s="1077"/>
      <c r="O202" s="1077"/>
      <c r="P202" s="1077"/>
      <c r="Q202" s="1077"/>
      <c r="R202" s="1077"/>
      <c r="S202" s="1077"/>
      <c r="T202" s="1077"/>
      <c r="U202" s="1077"/>
      <c r="V202" s="1077"/>
      <c r="W202" s="1077"/>
      <c r="X202" s="1077"/>
      <c r="Y202" s="1077"/>
      <c r="Z202" s="1077"/>
      <c r="AA202" s="1077"/>
      <c r="AB202" s="1077"/>
      <c r="AC202" s="1077"/>
      <c r="AD202" s="1077"/>
      <c r="AE202" s="1077"/>
      <c r="AF202" s="1077"/>
      <c r="AG202" s="1077"/>
      <c r="AH202" s="1077"/>
      <c r="AI202" s="1077"/>
      <c r="AJ202" s="1077"/>
      <c r="AK202" s="1077"/>
      <c r="AL202" s="1077"/>
      <c r="AM202" s="1077"/>
      <c r="AN202" s="1077"/>
      <c r="AO202" s="1077"/>
      <c r="AP202" s="1076"/>
      <c r="AQ202" s="1075" t="s">
        <v>82</v>
      </c>
      <c r="AR202" s="1105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5" customHeight="1" x14ac:dyDescent="0.2">
      <c r="A203" s="895"/>
      <c r="B203" s="913"/>
      <c r="C203" s="934"/>
      <c r="D203" s="935"/>
      <c r="E203" s="959" t="s">
        <v>10</v>
      </c>
      <c r="F203" s="1073"/>
      <c r="G203" s="959" t="s">
        <v>11</v>
      </c>
      <c r="H203" s="1073"/>
      <c r="I203" s="959" t="s">
        <v>12</v>
      </c>
      <c r="J203" s="1073"/>
      <c r="K203" s="959" t="s">
        <v>13</v>
      </c>
      <c r="L203" s="1073"/>
      <c r="M203" s="959" t="s">
        <v>14</v>
      </c>
      <c r="N203" s="1073"/>
      <c r="O203" s="959" t="s">
        <v>15</v>
      </c>
      <c r="P203" s="1073"/>
      <c r="Q203" s="959" t="s">
        <v>16</v>
      </c>
      <c r="R203" s="1073"/>
      <c r="S203" s="959" t="s">
        <v>17</v>
      </c>
      <c r="T203" s="1073"/>
      <c r="U203" s="959" t="s">
        <v>18</v>
      </c>
      <c r="V203" s="1073"/>
      <c r="W203" s="959" t="s">
        <v>19</v>
      </c>
      <c r="X203" s="1073"/>
      <c r="Y203" s="959" t="s">
        <v>20</v>
      </c>
      <c r="Z203" s="1073"/>
      <c r="AA203" s="959" t="s">
        <v>21</v>
      </c>
      <c r="AB203" s="1073"/>
      <c r="AC203" s="959" t="s">
        <v>22</v>
      </c>
      <c r="AD203" s="1073"/>
      <c r="AE203" s="959" t="s">
        <v>23</v>
      </c>
      <c r="AF203" s="1073"/>
      <c r="AG203" s="959" t="s">
        <v>24</v>
      </c>
      <c r="AH203" s="1073"/>
      <c r="AI203" s="959" t="s">
        <v>25</v>
      </c>
      <c r="AJ203" s="1073"/>
      <c r="AK203" s="959" t="s">
        <v>26</v>
      </c>
      <c r="AL203" s="1073"/>
      <c r="AM203" s="959" t="s">
        <v>27</v>
      </c>
      <c r="AN203" s="1073"/>
      <c r="AO203" s="956" t="s">
        <v>28</v>
      </c>
      <c r="AP203" s="1076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5" customHeight="1" x14ac:dyDescent="0.2">
      <c r="A204" s="912"/>
      <c r="B204" s="162" t="s">
        <v>32</v>
      </c>
      <c r="C204" s="16" t="s">
        <v>33</v>
      </c>
      <c r="D204" s="673" t="s">
        <v>34</v>
      </c>
      <c r="E204" s="15" t="s">
        <v>33</v>
      </c>
      <c r="F204" s="673" t="s">
        <v>34</v>
      </c>
      <c r="G204" s="15" t="s">
        <v>33</v>
      </c>
      <c r="H204" s="673" t="s">
        <v>34</v>
      </c>
      <c r="I204" s="15" t="s">
        <v>33</v>
      </c>
      <c r="J204" s="673" t="s">
        <v>34</v>
      </c>
      <c r="K204" s="15" t="s">
        <v>33</v>
      </c>
      <c r="L204" s="673" t="s">
        <v>34</v>
      </c>
      <c r="M204" s="15" t="s">
        <v>33</v>
      </c>
      <c r="N204" s="673" t="s">
        <v>34</v>
      </c>
      <c r="O204" s="15" t="s">
        <v>33</v>
      </c>
      <c r="P204" s="673" t="s">
        <v>34</v>
      </c>
      <c r="Q204" s="15" t="s">
        <v>33</v>
      </c>
      <c r="R204" s="673" t="s">
        <v>34</v>
      </c>
      <c r="S204" s="15" t="s">
        <v>33</v>
      </c>
      <c r="T204" s="673" t="s">
        <v>34</v>
      </c>
      <c r="U204" s="15" t="s">
        <v>33</v>
      </c>
      <c r="V204" s="673" t="s">
        <v>34</v>
      </c>
      <c r="W204" s="15" t="s">
        <v>33</v>
      </c>
      <c r="X204" s="673" t="s">
        <v>34</v>
      </c>
      <c r="Y204" s="15" t="s">
        <v>33</v>
      </c>
      <c r="Z204" s="673" t="s">
        <v>34</v>
      </c>
      <c r="AA204" s="15" t="s">
        <v>33</v>
      </c>
      <c r="AB204" s="673" t="s">
        <v>34</v>
      </c>
      <c r="AC204" s="15" t="s">
        <v>33</v>
      </c>
      <c r="AD204" s="673" t="s">
        <v>34</v>
      </c>
      <c r="AE204" s="15" t="s">
        <v>33</v>
      </c>
      <c r="AF204" s="673" t="s">
        <v>34</v>
      </c>
      <c r="AG204" s="15" t="s">
        <v>33</v>
      </c>
      <c r="AH204" s="673" t="s">
        <v>34</v>
      </c>
      <c r="AI204" s="15" t="s">
        <v>33</v>
      </c>
      <c r="AJ204" s="673" t="s">
        <v>34</v>
      </c>
      <c r="AK204" s="15" t="s">
        <v>33</v>
      </c>
      <c r="AL204" s="673" t="s">
        <v>34</v>
      </c>
      <c r="AM204" s="15" t="s">
        <v>33</v>
      </c>
      <c r="AN204" s="673" t="s">
        <v>34</v>
      </c>
      <c r="AO204" s="15" t="s">
        <v>33</v>
      </c>
      <c r="AP204" s="673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9" t="s">
        <v>84</v>
      </c>
      <c r="B205" s="342">
        <f t="shared" ref="B205:B210" si="36">SUM(C205+D205)</f>
        <v>182</v>
      </c>
      <c r="C205" s="343">
        <f t="shared" ref="C205:D210" si="37">SUM(E205+G205+I205+K205+M205+O205+Q205+S205+U205+W205+Y205+AA205+AC205+AE205+AG205+AI205+AK205+AM205+AO205)</f>
        <v>78</v>
      </c>
      <c r="D205" s="334">
        <f t="shared" si="37"/>
        <v>104</v>
      </c>
      <c r="E205" s="37">
        <v>0</v>
      </c>
      <c r="F205" s="38">
        <v>0</v>
      </c>
      <c r="G205" s="37">
        <v>0</v>
      </c>
      <c r="H205" s="39">
        <v>0</v>
      </c>
      <c r="I205" s="37">
        <v>2</v>
      </c>
      <c r="J205" s="39">
        <v>0</v>
      </c>
      <c r="K205" s="37">
        <v>2</v>
      </c>
      <c r="L205" s="39">
        <v>2</v>
      </c>
      <c r="M205" s="37">
        <v>3</v>
      </c>
      <c r="N205" s="39">
        <v>3</v>
      </c>
      <c r="O205" s="37">
        <v>2</v>
      </c>
      <c r="P205" s="39">
        <v>3</v>
      </c>
      <c r="Q205" s="37">
        <v>4</v>
      </c>
      <c r="R205" s="39">
        <v>1</v>
      </c>
      <c r="S205" s="37">
        <v>4</v>
      </c>
      <c r="T205" s="39">
        <v>2</v>
      </c>
      <c r="U205" s="37">
        <v>1</v>
      </c>
      <c r="V205" s="39">
        <v>2</v>
      </c>
      <c r="W205" s="37">
        <v>3</v>
      </c>
      <c r="X205" s="39">
        <v>2</v>
      </c>
      <c r="Y205" s="40">
        <v>0</v>
      </c>
      <c r="Z205" s="39">
        <v>4</v>
      </c>
      <c r="AA205" s="40">
        <v>1</v>
      </c>
      <c r="AB205" s="39">
        <v>7</v>
      </c>
      <c r="AC205" s="40">
        <v>4</v>
      </c>
      <c r="AD205" s="39">
        <v>6</v>
      </c>
      <c r="AE205" s="40">
        <v>7</v>
      </c>
      <c r="AF205" s="39">
        <v>11</v>
      </c>
      <c r="AG205" s="40">
        <v>7</v>
      </c>
      <c r="AH205" s="39">
        <v>8</v>
      </c>
      <c r="AI205" s="40">
        <v>7</v>
      </c>
      <c r="AJ205" s="39">
        <v>10</v>
      </c>
      <c r="AK205" s="40">
        <v>13</v>
      </c>
      <c r="AL205" s="39">
        <v>11</v>
      </c>
      <c r="AM205" s="40">
        <v>5</v>
      </c>
      <c r="AN205" s="39">
        <v>12</v>
      </c>
      <c r="AO205" s="40">
        <v>13</v>
      </c>
      <c r="AP205" s="39">
        <v>20</v>
      </c>
      <c r="AQ205" s="354">
        <v>182</v>
      </c>
      <c r="AR205" s="355">
        <v>147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180" t="s">
        <v>85</v>
      </c>
      <c r="B206" s="324">
        <f t="shared" si="36"/>
        <v>0</v>
      </c>
      <c r="C206" s="325">
        <f t="shared" si="37"/>
        <v>0</v>
      </c>
      <c r="D206" s="326">
        <f t="shared" si="37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8">CA206&amp;CB206</f>
        <v/>
      </c>
      <c r="AT206" s="30"/>
      <c r="CA206" s="31" t="str">
        <f t="shared" ref="CA206:CA209" si="39">IF(CG206=1,"* El número de Beneficiarios NO DEBE ser mayor que el Total. ","")</f>
        <v/>
      </c>
      <c r="CB206" s="31" t="str">
        <f t="shared" ref="CB206:CB209" si="40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1">IF(B206&lt;AQ206,1,0)</f>
        <v>0</v>
      </c>
      <c r="CH206" s="32">
        <f t="shared" ref="CH206:CH209" si="42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180" t="s">
        <v>86</v>
      </c>
      <c r="B207" s="324">
        <f t="shared" si="36"/>
        <v>0</v>
      </c>
      <c r="C207" s="325">
        <f t="shared" si="37"/>
        <v>0</v>
      </c>
      <c r="D207" s="326">
        <f t="shared" si="37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8"/>
        <v/>
      </c>
      <c r="AT207" s="30"/>
      <c r="CA207" s="31" t="str">
        <f t="shared" si="39"/>
        <v/>
      </c>
      <c r="CB207" s="31" t="str">
        <f t="shared" si="40"/>
        <v/>
      </c>
      <c r="CC207" s="31"/>
      <c r="CD207" s="31"/>
      <c r="CE207" s="31"/>
      <c r="CF207" s="31"/>
      <c r="CG207" s="32">
        <f t="shared" si="41"/>
        <v>0</v>
      </c>
      <c r="CH207" s="32">
        <f t="shared" si="42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57" t="s">
        <v>87</v>
      </c>
      <c r="B208" s="324">
        <f t="shared" si="36"/>
        <v>0</v>
      </c>
      <c r="C208" s="325">
        <f t="shared" si="37"/>
        <v>0</v>
      </c>
      <c r="D208" s="346">
        <f t="shared" si="37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8"/>
        <v/>
      </c>
      <c r="AT208" s="30"/>
      <c r="CA208" s="31" t="str">
        <f t="shared" si="39"/>
        <v/>
      </c>
      <c r="CB208" s="31" t="str">
        <f t="shared" si="40"/>
        <v/>
      </c>
      <c r="CC208" s="31"/>
      <c r="CD208" s="31"/>
      <c r="CE208" s="31"/>
      <c r="CF208" s="31"/>
      <c r="CG208" s="32">
        <f t="shared" si="41"/>
        <v>0</v>
      </c>
      <c r="CH208" s="32">
        <f t="shared" si="42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357" t="s">
        <v>126</v>
      </c>
      <c r="B209" s="181">
        <f t="shared" si="36"/>
        <v>0</v>
      </c>
      <c r="C209" s="182">
        <f t="shared" si="37"/>
        <v>0</v>
      </c>
      <c r="D209" s="326">
        <f t="shared" si="37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8"/>
        <v/>
      </c>
      <c r="AT209" s="30"/>
      <c r="CA209" s="31" t="str">
        <f t="shared" si="39"/>
        <v/>
      </c>
      <c r="CB209" s="31" t="str">
        <f t="shared" si="40"/>
        <v/>
      </c>
      <c r="CC209" s="31"/>
      <c r="CD209" s="31"/>
      <c r="CE209" s="31"/>
      <c r="CF209" s="31"/>
      <c r="CG209" s="32">
        <f t="shared" si="41"/>
        <v>0</v>
      </c>
      <c r="CH209" s="32">
        <f t="shared" si="42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18.75" customHeight="1" x14ac:dyDescent="0.2">
      <c r="A210" s="358" t="s">
        <v>198</v>
      </c>
      <c r="B210" s="359">
        <f t="shared" si="36"/>
        <v>0</v>
      </c>
      <c r="C210" s="349">
        <f t="shared" si="37"/>
        <v>0</v>
      </c>
      <c r="D210" s="360">
        <f t="shared" ref="D210" si="43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8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8.75" customHeight="1" x14ac:dyDescent="0.2">
      <c r="A211" s="312" t="s">
        <v>5</v>
      </c>
      <c r="B211" s="363">
        <f>SUM(B205:B210)</f>
        <v>182</v>
      </c>
      <c r="C211" s="364">
        <f>SUM(C205:C210)</f>
        <v>78</v>
      </c>
      <c r="D211" s="365">
        <f>SUM(D205:D210)</f>
        <v>104</v>
      </c>
      <c r="E211" s="20">
        <f>SUM(E205:E210)</f>
        <v>0</v>
      </c>
      <c r="F211" s="366">
        <f>SUM(F205:F210)</f>
        <v>0</v>
      </c>
      <c r="G211" s="363">
        <f t="shared" ref="G211:AR211" si="44">SUM(G205:G210)</f>
        <v>0</v>
      </c>
      <c r="H211" s="367">
        <f t="shared" si="44"/>
        <v>0</v>
      </c>
      <c r="I211" s="363">
        <f t="shared" si="44"/>
        <v>2</v>
      </c>
      <c r="J211" s="367">
        <f t="shared" si="44"/>
        <v>0</v>
      </c>
      <c r="K211" s="363">
        <f t="shared" si="44"/>
        <v>2</v>
      </c>
      <c r="L211" s="367">
        <f t="shared" si="44"/>
        <v>2</v>
      </c>
      <c r="M211" s="363">
        <f t="shared" si="44"/>
        <v>3</v>
      </c>
      <c r="N211" s="367">
        <f t="shared" si="44"/>
        <v>3</v>
      </c>
      <c r="O211" s="363">
        <f t="shared" si="44"/>
        <v>2</v>
      </c>
      <c r="P211" s="367">
        <f t="shared" si="44"/>
        <v>3</v>
      </c>
      <c r="Q211" s="363">
        <f t="shared" si="44"/>
        <v>4</v>
      </c>
      <c r="R211" s="367">
        <f t="shared" si="44"/>
        <v>1</v>
      </c>
      <c r="S211" s="363">
        <f t="shared" si="44"/>
        <v>4</v>
      </c>
      <c r="T211" s="367">
        <f t="shared" si="44"/>
        <v>2</v>
      </c>
      <c r="U211" s="363">
        <f t="shared" si="44"/>
        <v>1</v>
      </c>
      <c r="V211" s="367">
        <f t="shared" si="44"/>
        <v>2</v>
      </c>
      <c r="W211" s="363">
        <f t="shared" si="44"/>
        <v>3</v>
      </c>
      <c r="X211" s="367">
        <f t="shared" si="44"/>
        <v>2</v>
      </c>
      <c r="Y211" s="363">
        <f t="shared" si="44"/>
        <v>0</v>
      </c>
      <c r="Z211" s="367">
        <f t="shared" si="44"/>
        <v>4</v>
      </c>
      <c r="AA211" s="363">
        <f t="shared" si="44"/>
        <v>1</v>
      </c>
      <c r="AB211" s="367">
        <f t="shared" si="44"/>
        <v>7</v>
      </c>
      <c r="AC211" s="363">
        <f t="shared" si="44"/>
        <v>4</v>
      </c>
      <c r="AD211" s="367">
        <f t="shared" si="44"/>
        <v>6</v>
      </c>
      <c r="AE211" s="363">
        <f t="shared" si="44"/>
        <v>7</v>
      </c>
      <c r="AF211" s="367">
        <f t="shared" si="44"/>
        <v>11</v>
      </c>
      <c r="AG211" s="363">
        <f t="shared" si="44"/>
        <v>7</v>
      </c>
      <c r="AH211" s="367">
        <f t="shared" si="44"/>
        <v>8</v>
      </c>
      <c r="AI211" s="363">
        <f t="shared" si="44"/>
        <v>7</v>
      </c>
      <c r="AJ211" s="367">
        <f t="shared" si="44"/>
        <v>10</v>
      </c>
      <c r="AK211" s="363">
        <f t="shared" si="44"/>
        <v>13</v>
      </c>
      <c r="AL211" s="367">
        <f t="shared" si="44"/>
        <v>11</v>
      </c>
      <c r="AM211" s="363">
        <f t="shared" si="44"/>
        <v>5</v>
      </c>
      <c r="AN211" s="367">
        <f t="shared" si="44"/>
        <v>12</v>
      </c>
      <c r="AO211" s="368">
        <f t="shared" si="44"/>
        <v>13</v>
      </c>
      <c r="AP211" s="367">
        <f t="shared" si="44"/>
        <v>20</v>
      </c>
      <c r="AQ211" s="365">
        <f t="shared" si="44"/>
        <v>182</v>
      </c>
      <c r="AR211" s="369">
        <f t="shared" si="44"/>
        <v>147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5" customHeight="1" x14ac:dyDescent="0.2">
      <c r="A213" s="666" t="s">
        <v>79</v>
      </c>
      <c r="B213" s="674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9" t="s">
        <v>84</v>
      </c>
      <c r="B214" s="284">
        <v>418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180" t="s">
        <v>85</v>
      </c>
      <c r="B215" s="100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180" t="s">
        <v>86</v>
      </c>
      <c r="B216" s="100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357" t="s">
        <v>87</v>
      </c>
      <c r="B217" s="100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18" customHeight="1" x14ac:dyDescent="0.2">
      <c r="A218" s="371" t="s">
        <v>198</v>
      </c>
      <c r="B218" s="318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18" customHeight="1" x14ac:dyDescent="0.2">
      <c r="A219" s="497" t="s">
        <v>5</v>
      </c>
      <c r="B219" s="291">
        <f>SUM(B214:B218)</f>
        <v>418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26.45" customHeight="1" x14ac:dyDescent="0.2">
      <c r="A221" s="666" t="s">
        <v>79</v>
      </c>
      <c r="B221" s="665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9" t="s">
        <v>84</v>
      </c>
      <c r="B222" s="216">
        <v>1500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180" t="s">
        <v>85</v>
      </c>
      <c r="B223" s="100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180" t="s">
        <v>86</v>
      </c>
      <c r="B224" s="100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18" customHeight="1" x14ac:dyDescent="0.2">
      <c r="A225" s="373" t="s">
        <v>87</v>
      </c>
      <c r="B225" s="91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18" customHeight="1" x14ac:dyDescent="0.2">
      <c r="A226" s="497" t="s">
        <v>5</v>
      </c>
      <c r="B226" s="291">
        <f>SUM(B222:B225)</f>
        <v>1500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4" customHeight="1" x14ac:dyDescent="0.2">
      <c r="A228" s="666" t="s">
        <v>202</v>
      </c>
      <c r="B228" s="665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ht="19.5" customHeight="1" x14ac:dyDescent="0.2">
      <c r="A233" s="670" t="s">
        <v>92</v>
      </c>
      <c r="B233" s="665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228" t="s">
        <v>96</v>
      </c>
      <c r="B234" s="284">
        <v>917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x14ac:dyDescent="0.2">
      <c r="A235" s="229" t="s">
        <v>97</v>
      </c>
      <c r="B235" s="216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230" t="s">
        <v>98</v>
      </c>
      <c r="B236" s="100">
        <v>729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ht="15" customHeight="1" x14ac:dyDescent="0.2">
      <c r="A237" s="230" t="s">
        <v>99</v>
      </c>
      <c r="B237" s="100">
        <v>53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230" t="s">
        <v>100</v>
      </c>
      <c r="B238" s="100">
        <v>44</v>
      </c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2"/>
      <c r="CV238" s="2"/>
      <c r="CW238" s="2"/>
      <c r="CX238" s="2"/>
      <c r="CY238" s="2"/>
      <c r="CZ238" s="2"/>
    </row>
    <row r="239" spans="1:104" x14ac:dyDescent="0.2">
      <c r="A239" s="230" t="s">
        <v>207</v>
      </c>
      <c r="B239" s="100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2"/>
      <c r="CV239" s="2"/>
      <c r="CW239" s="2"/>
      <c r="CX239" s="2"/>
      <c r="CY239" s="2"/>
      <c r="CZ239" s="2"/>
    </row>
    <row r="240" spans="1:104" x14ac:dyDescent="0.2">
      <c r="A240" s="230" t="s">
        <v>208</v>
      </c>
      <c r="B240" s="100"/>
      <c r="CU240" s="2"/>
      <c r="CV240" s="2"/>
      <c r="CW240" s="2"/>
      <c r="CX240" s="2"/>
      <c r="CY240" s="2"/>
      <c r="CZ240" s="2"/>
    </row>
    <row r="241" spans="1:104" x14ac:dyDescent="0.2">
      <c r="A241" s="230" t="s">
        <v>101</v>
      </c>
      <c r="B241" s="100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ht="15.75" customHeight="1" x14ac:dyDescent="0.2">
      <c r="A242" s="230" t="s">
        <v>102</v>
      </c>
      <c r="B242" s="100">
        <v>2118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16.5" customHeight="1" x14ac:dyDescent="0.2">
      <c r="A243" s="231" t="s">
        <v>103</v>
      </c>
      <c r="B243" s="100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ht="16.5" customHeight="1" x14ac:dyDescent="0.2">
      <c r="A244" s="232" t="s">
        <v>104</v>
      </c>
      <c r="B244" s="100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233" t="s">
        <v>105</v>
      </c>
      <c r="B245" s="100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x14ac:dyDescent="0.2">
      <c r="A246" s="233" t="s">
        <v>106</v>
      </c>
      <c r="B246" s="100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ht="27" customHeight="1" x14ac:dyDescent="0.2">
      <c r="A247" s="232" t="s">
        <v>107</v>
      </c>
      <c r="B247" s="100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234" t="s">
        <v>108</v>
      </c>
      <c r="B248" s="100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x14ac:dyDescent="0.2">
      <c r="A249" s="235" t="s">
        <v>109</v>
      </c>
      <c r="B249" s="100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x14ac:dyDescent="0.2">
      <c r="A250" s="233" t="s">
        <v>110</v>
      </c>
      <c r="B250" s="100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27" customHeight="1" x14ac:dyDescent="0.2">
      <c r="A251" s="232" t="s">
        <v>111</v>
      </c>
      <c r="B251" s="100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x14ac:dyDescent="0.2">
      <c r="A252" s="232" t="s">
        <v>112</v>
      </c>
      <c r="B252" s="100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x14ac:dyDescent="0.2">
      <c r="A253" s="233" t="s">
        <v>113</v>
      </c>
      <c r="B253" s="100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233" t="s">
        <v>114</v>
      </c>
      <c r="B254" s="100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233" t="s">
        <v>115</v>
      </c>
      <c r="B255" s="100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15" customHeight="1" x14ac:dyDescent="0.2">
      <c r="A256" s="233" t="s">
        <v>116</v>
      </c>
      <c r="B256" s="100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236" t="s">
        <v>117</v>
      </c>
      <c r="B257" s="100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237" t="s">
        <v>118</v>
      </c>
      <c r="B258" s="100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237" t="s">
        <v>119</v>
      </c>
      <c r="B259" s="100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237" t="s">
        <v>120</v>
      </c>
      <c r="B260" s="100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26.25" customHeight="1" x14ac:dyDescent="0.2">
      <c r="A261" s="238" t="s">
        <v>121</v>
      </c>
      <c r="B261" s="100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237" t="s">
        <v>122</v>
      </c>
      <c r="B262" s="100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77" t="s">
        <v>209</v>
      </c>
      <c r="B263" s="100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234" t="s">
        <v>210</v>
      </c>
      <c r="B264" s="100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234" t="s">
        <v>211</v>
      </c>
      <c r="B265" s="100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5" customHeight="1" x14ac:dyDescent="0.2">
      <c r="A266" s="234" t="s">
        <v>212</v>
      </c>
      <c r="B266" s="100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5" customHeight="1" x14ac:dyDescent="0.2">
      <c r="A267" s="234" t="s">
        <v>123</v>
      </c>
      <c r="B267" s="100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15" customHeight="1" x14ac:dyDescent="0.2">
      <c r="A268" s="239" t="s">
        <v>124</v>
      </c>
      <c r="B268" s="318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17.25" customHeight="1" x14ac:dyDescent="0.2">
      <c r="A269" s="312" t="s">
        <v>5</v>
      </c>
      <c r="B269" s="259">
        <f>SUM(B234:B268)</f>
        <v>3861</v>
      </c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30.75" customHeight="1" x14ac:dyDescent="0.2">
      <c r="A270" s="415" t="s">
        <v>250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ht="21.75" customHeight="1" x14ac:dyDescent="0.2">
      <c r="A271" s="1058" t="s">
        <v>214</v>
      </c>
      <c r="B271" s="1007" t="s">
        <v>5</v>
      </c>
      <c r="C271" s="1059"/>
      <c r="D271" s="1060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</row>
    <row r="272" spans="1:104" ht="23.25" customHeight="1" x14ac:dyDescent="0.2">
      <c r="A272" s="862"/>
      <c r="B272" s="380" t="s">
        <v>32</v>
      </c>
      <c r="C272" s="116" t="s">
        <v>33</v>
      </c>
      <c r="D272" s="675" t="s">
        <v>34</v>
      </c>
      <c r="E272" s="381" t="s">
        <v>33</v>
      </c>
      <c r="F272" s="672" t="s">
        <v>34</v>
      </c>
      <c r="G272" s="381" t="s">
        <v>33</v>
      </c>
      <c r="H272" s="672" t="s">
        <v>34</v>
      </c>
      <c r="I272" s="381" t="s">
        <v>33</v>
      </c>
      <c r="J272" s="672" t="s">
        <v>34</v>
      </c>
      <c r="K272" s="381" t="s">
        <v>33</v>
      </c>
      <c r="L272" s="672" t="s">
        <v>34</v>
      </c>
      <c r="M272" s="381" t="s">
        <v>33</v>
      </c>
      <c r="N272" s="672" t="s">
        <v>34</v>
      </c>
      <c r="O272" s="381" t="s">
        <v>33</v>
      </c>
      <c r="P272" s="672" t="s">
        <v>34</v>
      </c>
      <c r="Q272" s="381" t="s">
        <v>33</v>
      </c>
      <c r="R272" s="672" t="s">
        <v>34</v>
      </c>
      <c r="S272" s="381" t="s">
        <v>33</v>
      </c>
      <c r="T272" s="672" t="s">
        <v>34</v>
      </c>
      <c r="U272" s="381" t="s">
        <v>33</v>
      </c>
      <c r="V272" s="672" t="s">
        <v>34</v>
      </c>
      <c r="W272" s="381" t="s">
        <v>33</v>
      </c>
      <c r="X272" s="672" t="s">
        <v>34</v>
      </c>
      <c r="Y272" s="381" t="s">
        <v>33</v>
      </c>
      <c r="Z272" s="672" t="s">
        <v>34</v>
      </c>
      <c r="AA272" s="381" t="s">
        <v>33</v>
      </c>
      <c r="AB272" s="672" t="s">
        <v>34</v>
      </c>
      <c r="AC272" s="381" t="s">
        <v>33</v>
      </c>
      <c r="AD272" s="672" t="s">
        <v>34</v>
      </c>
      <c r="AE272" s="381" t="s">
        <v>33</v>
      </c>
      <c r="AF272" s="672" t="s">
        <v>34</v>
      </c>
      <c r="AG272" s="381" t="s">
        <v>33</v>
      </c>
      <c r="AH272" s="672" t="s">
        <v>34</v>
      </c>
      <c r="AI272" s="381" t="s">
        <v>33</v>
      </c>
      <c r="AJ272" s="672" t="s">
        <v>34</v>
      </c>
      <c r="AK272" s="381" t="s">
        <v>33</v>
      </c>
      <c r="AL272" s="672" t="s">
        <v>34</v>
      </c>
      <c r="AM272" s="381" t="s">
        <v>33</v>
      </c>
      <c r="AN272" s="672" t="s">
        <v>34</v>
      </c>
      <c r="AO272" s="381" t="s">
        <v>33</v>
      </c>
      <c r="AP272" s="672" t="s">
        <v>34</v>
      </c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</row>
    <row r="273" spans="1:104" s="385" customFormat="1" ht="16.899999999999999" hidden="1" customHeight="1" x14ac:dyDescent="0.2">
      <c r="A273" s="607" t="s">
        <v>215</v>
      </c>
      <c r="B273" s="668"/>
      <c r="C273" s="381"/>
      <c r="D273" s="672"/>
      <c r="E273" s="381"/>
      <c r="F273" s="672"/>
      <c r="G273" s="381"/>
      <c r="H273" s="672"/>
      <c r="I273" s="381"/>
      <c r="J273" s="672"/>
      <c r="K273" s="381"/>
      <c r="L273" s="672"/>
      <c r="M273" s="381"/>
      <c r="N273" s="672"/>
      <c r="O273" s="381"/>
      <c r="P273" s="672"/>
      <c r="Q273" s="381"/>
      <c r="R273" s="672"/>
      <c r="S273" s="381"/>
      <c r="T273" s="672"/>
      <c r="U273" s="381"/>
      <c r="V273" s="672"/>
      <c r="W273" s="381"/>
      <c r="X273" s="672"/>
      <c r="Y273" s="381"/>
      <c r="Z273" s="672"/>
      <c r="AA273" s="381"/>
      <c r="AB273" s="672"/>
      <c r="AC273" s="381"/>
      <c r="AD273" s="672"/>
      <c r="AE273" s="381"/>
      <c r="AF273" s="672"/>
      <c r="AG273" s="381"/>
      <c r="AH273" s="672"/>
      <c r="AI273" s="381"/>
      <c r="AJ273" s="672"/>
      <c r="AK273" s="381"/>
      <c r="AL273" s="672"/>
      <c r="AM273" s="381"/>
      <c r="AN273" s="672"/>
      <c r="AO273" s="381"/>
      <c r="AP273" s="672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608" t="s">
        <v>216</v>
      </c>
      <c r="B274" s="388">
        <f>SUM(C274:D274)</f>
        <v>40</v>
      </c>
      <c r="C274" s="389">
        <f>+E274+G274+I274+K274+M274+O274+Q274+S274+U274+W274+Y274+AA274+AC274+AE274+AG274+AI274+AK274+AM274+AO274</f>
        <v>23</v>
      </c>
      <c r="D274" s="430">
        <f>+F274+H274+J274+L274+N274+P274+R274+T274+V274+X274+Z274+AB274+AD274+AF274+AH274+AJ274+AL274+AN274+AP274</f>
        <v>17</v>
      </c>
      <c r="E274" s="391">
        <v>0</v>
      </c>
      <c r="F274" s="392">
        <v>0</v>
      </c>
      <c r="G274" s="391">
        <v>0</v>
      </c>
      <c r="H274" s="392">
        <v>0</v>
      </c>
      <c r="I274" s="391">
        <v>0</v>
      </c>
      <c r="J274" s="392">
        <v>0</v>
      </c>
      <c r="K274" s="391">
        <v>0</v>
      </c>
      <c r="L274" s="392">
        <v>0</v>
      </c>
      <c r="M274" s="391">
        <v>0</v>
      </c>
      <c r="N274" s="392">
        <v>0</v>
      </c>
      <c r="O274" s="391">
        <v>0</v>
      </c>
      <c r="P274" s="392">
        <v>0</v>
      </c>
      <c r="Q274" s="391">
        <v>0</v>
      </c>
      <c r="R274" s="392">
        <v>0</v>
      </c>
      <c r="S274" s="391">
        <v>0</v>
      </c>
      <c r="T274" s="392">
        <v>0</v>
      </c>
      <c r="U274" s="391">
        <v>0</v>
      </c>
      <c r="V274" s="392">
        <v>0</v>
      </c>
      <c r="W274" s="391">
        <v>0</v>
      </c>
      <c r="X274" s="392">
        <v>0</v>
      </c>
      <c r="Y274" s="391">
        <v>0</v>
      </c>
      <c r="Z274" s="392">
        <v>0</v>
      </c>
      <c r="AA274" s="391">
        <v>0</v>
      </c>
      <c r="AB274" s="392">
        <v>0</v>
      </c>
      <c r="AC274" s="391">
        <v>2</v>
      </c>
      <c r="AD274" s="392">
        <v>1</v>
      </c>
      <c r="AE274" s="391">
        <v>2</v>
      </c>
      <c r="AF274" s="392">
        <v>0</v>
      </c>
      <c r="AG274" s="391">
        <v>2</v>
      </c>
      <c r="AH274" s="392">
        <v>2</v>
      </c>
      <c r="AI274" s="391">
        <v>4</v>
      </c>
      <c r="AJ274" s="392">
        <v>1</v>
      </c>
      <c r="AK274" s="391">
        <v>4</v>
      </c>
      <c r="AL274" s="392">
        <v>2</v>
      </c>
      <c r="AM274" s="391">
        <v>2</v>
      </c>
      <c r="AN274" s="392">
        <v>3</v>
      </c>
      <c r="AO274" s="391">
        <v>7</v>
      </c>
      <c r="AP274" s="393">
        <v>8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1003" t="s">
        <v>217</v>
      </c>
      <c r="B275" s="1056"/>
      <c r="C275" s="1056"/>
      <c r="D275" s="1056"/>
      <c r="E275" s="1056"/>
      <c r="F275" s="1056"/>
      <c r="G275" s="1056"/>
      <c r="H275" s="1056"/>
      <c r="I275" s="1056"/>
      <c r="J275" s="1056"/>
      <c r="K275" s="1056"/>
      <c r="L275" s="1056"/>
      <c r="M275" s="1056"/>
      <c r="N275" s="1056"/>
      <c r="O275" s="1056"/>
      <c r="P275" s="1056"/>
      <c r="Q275" s="1056"/>
      <c r="R275" s="1056"/>
      <c r="S275" s="1056"/>
      <c r="T275" s="1056"/>
      <c r="U275" s="1056"/>
      <c r="V275" s="1056"/>
      <c r="W275" s="1056"/>
      <c r="X275" s="1056"/>
      <c r="Y275" s="1056"/>
      <c r="Z275" s="1056"/>
      <c r="AA275" s="1056"/>
      <c r="AB275" s="1056"/>
      <c r="AC275" s="1056"/>
      <c r="AD275" s="1056"/>
      <c r="AE275" s="1056"/>
      <c r="AF275" s="1056"/>
      <c r="AG275" s="1056"/>
      <c r="AH275" s="1056"/>
      <c r="AI275" s="1056"/>
      <c r="AJ275" s="1056"/>
      <c r="AK275" s="1056"/>
      <c r="AL275" s="1056"/>
      <c r="AM275" s="1056"/>
      <c r="AN275" s="1056"/>
      <c r="AO275" s="1056"/>
      <c r="AP275" s="1057"/>
      <c r="BY275" s="2"/>
      <c r="BZ275" s="2"/>
    </row>
    <row r="276" spans="1:104" x14ac:dyDescent="0.2">
      <c r="A276" s="394" t="s">
        <v>218</v>
      </c>
      <c r="B276" s="395">
        <f t="shared" ref="B276:B289" si="45">SUM(C276:D276)</f>
        <v>16</v>
      </c>
      <c r="C276" s="396">
        <f t="shared" ref="C276:D288" si="46">+E276+G276+I276+K276+M276+O276+Q276+S276+U276+W276+Y276+AA276+AC276+AE276+AG276+AI276+AK276+AM276+AO276</f>
        <v>8</v>
      </c>
      <c r="D276" s="397">
        <f t="shared" si="46"/>
        <v>8</v>
      </c>
      <c r="E276" s="398"/>
      <c r="F276" s="399"/>
      <c r="G276" s="398"/>
      <c r="H276" s="399"/>
      <c r="I276" s="398"/>
      <c r="J276" s="399"/>
      <c r="K276" s="398"/>
      <c r="L276" s="399"/>
      <c r="M276" s="398"/>
      <c r="N276" s="399"/>
      <c r="O276" s="398"/>
      <c r="P276" s="399"/>
      <c r="Q276" s="398"/>
      <c r="R276" s="399"/>
      <c r="S276" s="398"/>
      <c r="T276" s="399"/>
      <c r="U276" s="398"/>
      <c r="V276" s="399"/>
      <c r="W276" s="398"/>
      <c r="X276" s="399"/>
      <c r="Y276" s="398"/>
      <c r="Z276" s="399"/>
      <c r="AA276" s="398"/>
      <c r="AB276" s="399"/>
      <c r="AC276" s="398">
        <v>1</v>
      </c>
      <c r="AD276" s="399"/>
      <c r="AE276" s="398">
        <v>1</v>
      </c>
      <c r="AF276" s="399"/>
      <c r="AG276" s="398"/>
      <c r="AH276" s="399"/>
      <c r="AI276" s="398">
        <v>2</v>
      </c>
      <c r="AJ276" s="399">
        <v>1</v>
      </c>
      <c r="AK276" s="398">
        <v>2</v>
      </c>
      <c r="AL276" s="399"/>
      <c r="AM276" s="398"/>
      <c r="AN276" s="399">
        <v>1</v>
      </c>
      <c r="AO276" s="398">
        <v>2</v>
      </c>
      <c r="AP276" s="400">
        <v>6</v>
      </c>
      <c r="BY276" s="2"/>
      <c r="BZ276" s="2"/>
    </row>
    <row r="277" spans="1:104" x14ac:dyDescent="0.2">
      <c r="A277" s="233" t="s">
        <v>219</v>
      </c>
      <c r="B277" s="401">
        <f t="shared" si="45"/>
        <v>0</v>
      </c>
      <c r="C277" s="402">
        <f>+E277+G277+I277+K277+M277+O277+Q277+S277+U277+W277+Y277+AA277+AC277+AE277+AG277+AI277+AK277+AM277+AO277</f>
        <v>0</v>
      </c>
      <c r="D277" s="403">
        <f t="shared" si="46"/>
        <v>0</v>
      </c>
      <c r="E277" s="404"/>
      <c r="F277" s="405"/>
      <c r="G277" s="404"/>
      <c r="H277" s="405"/>
      <c r="I277" s="404"/>
      <c r="J277" s="405"/>
      <c r="K277" s="404"/>
      <c r="L277" s="405"/>
      <c r="M277" s="404"/>
      <c r="N277" s="405"/>
      <c r="O277" s="404"/>
      <c r="P277" s="405"/>
      <c r="Q277" s="404"/>
      <c r="R277" s="405"/>
      <c r="S277" s="404"/>
      <c r="T277" s="405"/>
      <c r="U277" s="404"/>
      <c r="V277" s="405"/>
      <c r="W277" s="404"/>
      <c r="X277" s="405"/>
      <c r="Y277" s="404"/>
      <c r="Z277" s="405"/>
      <c r="AA277" s="404"/>
      <c r="AB277" s="405"/>
      <c r="AC277" s="404"/>
      <c r="AD277" s="405"/>
      <c r="AE277" s="404"/>
      <c r="AF277" s="405"/>
      <c r="AG277" s="404"/>
      <c r="AH277" s="405"/>
      <c r="AI277" s="404"/>
      <c r="AJ277" s="405"/>
      <c r="AK277" s="404"/>
      <c r="AL277" s="405"/>
      <c r="AM277" s="404"/>
      <c r="AN277" s="405"/>
      <c r="AO277" s="404"/>
      <c r="AP277" s="406"/>
      <c r="BY277" s="2"/>
      <c r="BZ277" s="2"/>
    </row>
    <row r="278" spans="1:104" x14ac:dyDescent="0.2">
      <c r="A278" s="233" t="s">
        <v>220</v>
      </c>
      <c r="B278" s="401">
        <f t="shared" si="45"/>
        <v>6</v>
      </c>
      <c r="C278" s="402">
        <f t="shared" si="46"/>
        <v>6</v>
      </c>
      <c r="D278" s="403">
        <f t="shared" si="46"/>
        <v>0</v>
      </c>
      <c r="E278" s="404"/>
      <c r="F278" s="405"/>
      <c r="G278" s="404"/>
      <c r="H278" s="405"/>
      <c r="I278" s="404"/>
      <c r="J278" s="405"/>
      <c r="K278" s="404"/>
      <c r="L278" s="405"/>
      <c r="M278" s="404"/>
      <c r="N278" s="405"/>
      <c r="O278" s="404"/>
      <c r="P278" s="405"/>
      <c r="Q278" s="404"/>
      <c r="R278" s="405"/>
      <c r="S278" s="404"/>
      <c r="T278" s="405"/>
      <c r="U278" s="404"/>
      <c r="V278" s="405"/>
      <c r="W278" s="404"/>
      <c r="X278" s="405"/>
      <c r="Y278" s="404"/>
      <c r="Z278" s="405"/>
      <c r="AA278" s="404"/>
      <c r="AB278" s="405"/>
      <c r="AC278" s="404"/>
      <c r="AD278" s="405"/>
      <c r="AE278" s="404"/>
      <c r="AF278" s="405"/>
      <c r="AG278" s="404"/>
      <c r="AH278" s="405"/>
      <c r="AI278" s="404">
        <v>2</v>
      </c>
      <c r="AJ278" s="405"/>
      <c r="AK278" s="404">
        <v>2</v>
      </c>
      <c r="AL278" s="405"/>
      <c r="AM278" s="404"/>
      <c r="AN278" s="405"/>
      <c r="AO278" s="404">
        <v>2</v>
      </c>
      <c r="AP278" s="406"/>
      <c r="BY278" s="2"/>
      <c r="BZ278" s="2"/>
    </row>
    <row r="279" spans="1:104" x14ac:dyDescent="0.2">
      <c r="A279" s="233" t="s">
        <v>221</v>
      </c>
      <c r="B279" s="401">
        <f t="shared" si="45"/>
        <v>10</v>
      </c>
      <c r="C279" s="402">
        <f t="shared" si="46"/>
        <v>7</v>
      </c>
      <c r="D279" s="403">
        <f t="shared" si="46"/>
        <v>3</v>
      </c>
      <c r="E279" s="404"/>
      <c r="F279" s="405"/>
      <c r="G279" s="404"/>
      <c r="H279" s="405"/>
      <c r="I279" s="404"/>
      <c r="J279" s="405"/>
      <c r="K279" s="404"/>
      <c r="L279" s="405"/>
      <c r="M279" s="404"/>
      <c r="N279" s="405"/>
      <c r="O279" s="404"/>
      <c r="P279" s="405"/>
      <c r="Q279" s="404"/>
      <c r="R279" s="405"/>
      <c r="S279" s="404"/>
      <c r="T279" s="405"/>
      <c r="U279" s="404"/>
      <c r="V279" s="405"/>
      <c r="W279" s="404"/>
      <c r="X279" s="405"/>
      <c r="Y279" s="404"/>
      <c r="Z279" s="405"/>
      <c r="AA279" s="404"/>
      <c r="AB279" s="405"/>
      <c r="AC279" s="404"/>
      <c r="AD279" s="405"/>
      <c r="AE279" s="404"/>
      <c r="AF279" s="405"/>
      <c r="AG279" s="404"/>
      <c r="AH279" s="405"/>
      <c r="AI279" s="404">
        <v>1</v>
      </c>
      <c r="AJ279" s="405"/>
      <c r="AK279" s="404"/>
      <c r="AL279" s="405"/>
      <c r="AM279" s="404"/>
      <c r="AN279" s="405"/>
      <c r="AO279" s="404">
        <v>6</v>
      </c>
      <c r="AP279" s="406">
        <v>3</v>
      </c>
      <c r="BY279" s="2"/>
      <c r="BZ279" s="2"/>
    </row>
    <row r="280" spans="1:104" x14ac:dyDescent="0.2">
      <c r="A280" s="233" t="s">
        <v>222</v>
      </c>
      <c r="B280" s="401">
        <f t="shared" si="45"/>
        <v>21</v>
      </c>
      <c r="C280" s="402">
        <f t="shared" si="46"/>
        <v>14</v>
      </c>
      <c r="D280" s="403">
        <f t="shared" si="46"/>
        <v>7</v>
      </c>
      <c r="E280" s="404"/>
      <c r="F280" s="405"/>
      <c r="G280" s="404"/>
      <c r="H280" s="405"/>
      <c r="I280" s="404"/>
      <c r="J280" s="405"/>
      <c r="K280" s="404"/>
      <c r="L280" s="405"/>
      <c r="M280" s="404"/>
      <c r="N280" s="405"/>
      <c r="O280" s="404"/>
      <c r="P280" s="405"/>
      <c r="Q280" s="404"/>
      <c r="R280" s="405"/>
      <c r="S280" s="404"/>
      <c r="T280" s="405"/>
      <c r="U280" s="404"/>
      <c r="V280" s="405"/>
      <c r="W280" s="404"/>
      <c r="X280" s="405"/>
      <c r="Y280" s="404"/>
      <c r="Z280" s="405"/>
      <c r="AA280" s="404"/>
      <c r="AB280" s="405"/>
      <c r="AC280" s="404">
        <v>2</v>
      </c>
      <c r="AD280" s="405">
        <v>1</v>
      </c>
      <c r="AE280" s="404">
        <v>2</v>
      </c>
      <c r="AF280" s="405"/>
      <c r="AG280" s="404">
        <v>4</v>
      </c>
      <c r="AH280" s="405">
        <v>2</v>
      </c>
      <c r="AI280" s="404">
        <v>2</v>
      </c>
      <c r="AJ280" s="405">
        <v>1</v>
      </c>
      <c r="AK280" s="404">
        <v>2</v>
      </c>
      <c r="AL280" s="405">
        <v>1</v>
      </c>
      <c r="AM280" s="404">
        <v>1</v>
      </c>
      <c r="AN280" s="405">
        <v>2</v>
      </c>
      <c r="AO280" s="404">
        <v>1</v>
      </c>
      <c r="AP280" s="406"/>
      <c r="BY280" s="2"/>
      <c r="BZ280" s="2"/>
    </row>
    <row r="281" spans="1:104" x14ac:dyDescent="0.2">
      <c r="A281" s="233" t="s">
        <v>223</v>
      </c>
      <c r="B281" s="401">
        <f t="shared" si="45"/>
        <v>13</v>
      </c>
      <c r="C281" s="402">
        <f t="shared" si="46"/>
        <v>7</v>
      </c>
      <c r="D281" s="403">
        <f t="shared" si="46"/>
        <v>6</v>
      </c>
      <c r="E281" s="404"/>
      <c r="F281" s="405"/>
      <c r="G281" s="404"/>
      <c r="H281" s="405"/>
      <c r="I281" s="404"/>
      <c r="J281" s="405"/>
      <c r="K281" s="404"/>
      <c r="L281" s="405"/>
      <c r="M281" s="404"/>
      <c r="N281" s="405"/>
      <c r="O281" s="404"/>
      <c r="P281" s="405"/>
      <c r="Q281" s="404"/>
      <c r="R281" s="405"/>
      <c r="S281" s="404"/>
      <c r="T281" s="405"/>
      <c r="U281" s="404"/>
      <c r="V281" s="405"/>
      <c r="W281" s="404"/>
      <c r="X281" s="405"/>
      <c r="Y281" s="404"/>
      <c r="Z281" s="405"/>
      <c r="AA281" s="404"/>
      <c r="AB281" s="405"/>
      <c r="AC281" s="404"/>
      <c r="AD281" s="405"/>
      <c r="AE281" s="404">
        <v>2</v>
      </c>
      <c r="AF281" s="405"/>
      <c r="AG281" s="404"/>
      <c r="AH281" s="405"/>
      <c r="AI281" s="404">
        <v>2</v>
      </c>
      <c r="AJ281" s="405"/>
      <c r="AK281" s="404"/>
      <c r="AL281" s="405">
        <v>1</v>
      </c>
      <c r="AM281" s="404">
        <v>1</v>
      </c>
      <c r="AN281" s="405">
        <v>1</v>
      </c>
      <c r="AO281" s="404">
        <v>2</v>
      </c>
      <c r="AP281" s="406">
        <v>4</v>
      </c>
      <c r="BY281" s="2"/>
      <c r="BZ281" s="2"/>
    </row>
    <row r="282" spans="1:104" x14ac:dyDescent="0.2">
      <c r="A282" s="233" t="s">
        <v>224</v>
      </c>
      <c r="B282" s="401">
        <f t="shared" si="45"/>
        <v>0</v>
      </c>
      <c r="C282" s="402">
        <f t="shared" si="46"/>
        <v>0</v>
      </c>
      <c r="D282" s="403">
        <f>+F282+H282+J282+L282+N282+P282+R282+T282+V282+X282+Z282+AB282+AD282+AF282+AH282+AJ282+AL282+AN282+AP282</f>
        <v>0</v>
      </c>
      <c r="E282" s="404"/>
      <c r="F282" s="405"/>
      <c r="G282" s="404"/>
      <c r="H282" s="405"/>
      <c r="I282" s="404"/>
      <c r="J282" s="405"/>
      <c r="K282" s="404"/>
      <c r="L282" s="405"/>
      <c r="M282" s="404"/>
      <c r="N282" s="405"/>
      <c r="O282" s="404"/>
      <c r="P282" s="405"/>
      <c r="Q282" s="404"/>
      <c r="R282" s="405"/>
      <c r="S282" s="404"/>
      <c r="T282" s="405"/>
      <c r="U282" s="404"/>
      <c r="V282" s="405"/>
      <c r="W282" s="404"/>
      <c r="X282" s="405"/>
      <c r="Y282" s="404"/>
      <c r="Z282" s="405"/>
      <c r="AA282" s="404"/>
      <c r="AB282" s="405"/>
      <c r="AC282" s="404"/>
      <c r="AD282" s="405"/>
      <c r="AE282" s="404"/>
      <c r="AF282" s="405"/>
      <c r="AG282" s="404"/>
      <c r="AH282" s="405"/>
      <c r="AI282" s="404"/>
      <c r="AJ282" s="405"/>
      <c r="AK282" s="404"/>
      <c r="AL282" s="405"/>
      <c r="AM282" s="404"/>
      <c r="AN282" s="405"/>
      <c r="AO282" s="404"/>
      <c r="AP282" s="406"/>
      <c r="BY282" s="2"/>
      <c r="BZ282" s="2"/>
    </row>
    <row r="283" spans="1:104" ht="23.25" customHeight="1" x14ac:dyDescent="0.2">
      <c r="A283" s="232" t="s">
        <v>225</v>
      </c>
      <c r="B283" s="401">
        <f t="shared" si="45"/>
        <v>0</v>
      </c>
      <c r="C283" s="402">
        <f t="shared" si="46"/>
        <v>0</v>
      </c>
      <c r="D283" s="403">
        <f t="shared" si="46"/>
        <v>0</v>
      </c>
      <c r="E283" s="404"/>
      <c r="F283" s="405"/>
      <c r="G283" s="404"/>
      <c r="H283" s="405"/>
      <c r="I283" s="404"/>
      <c r="J283" s="405"/>
      <c r="K283" s="404"/>
      <c r="L283" s="405"/>
      <c r="M283" s="404"/>
      <c r="N283" s="405"/>
      <c r="O283" s="404"/>
      <c r="P283" s="405"/>
      <c r="Q283" s="404"/>
      <c r="R283" s="405"/>
      <c r="S283" s="404"/>
      <c r="T283" s="405"/>
      <c r="U283" s="404"/>
      <c r="V283" s="405"/>
      <c r="W283" s="404"/>
      <c r="X283" s="405"/>
      <c r="Y283" s="404"/>
      <c r="Z283" s="405"/>
      <c r="AA283" s="404"/>
      <c r="AB283" s="405"/>
      <c r="AC283" s="404"/>
      <c r="AD283" s="405"/>
      <c r="AE283" s="404"/>
      <c r="AF283" s="405"/>
      <c r="AG283" s="404"/>
      <c r="AH283" s="405"/>
      <c r="AI283" s="404"/>
      <c r="AJ283" s="405"/>
      <c r="AK283" s="404"/>
      <c r="AL283" s="405"/>
      <c r="AM283" s="404"/>
      <c r="AN283" s="405"/>
      <c r="AO283" s="404"/>
      <c r="AP283" s="406"/>
      <c r="BY283" s="2"/>
      <c r="BZ283" s="2"/>
    </row>
    <row r="284" spans="1:104" ht="25.5" customHeight="1" x14ac:dyDescent="0.2">
      <c r="A284" s="407" t="s">
        <v>226</v>
      </c>
      <c r="B284" s="401">
        <f t="shared" si="45"/>
        <v>0</v>
      </c>
      <c r="C284" s="402">
        <f t="shared" si="46"/>
        <v>0</v>
      </c>
      <c r="D284" s="403">
        <f>+F284+H284+J284+L284+N284+P284+R284+T284+V284+X284+Z284+AB284+AD284+AF284+AH284+AJ284+AL284+AN284+AP284</f>
        <v>0</v>
      </c>
      <c r="E284" s="404"/>
      <c r="F284" s="405"/>
      <c r="G284" s="404"/>
      <c r="H284" s="405"/>
      <c r="I284" s="404"/>
      <c r="J284" s="405"/>
      <c r="K284" s="404"/>
      <c r="L284" s="405"/>
      <c r="M284" s="404"/>
      <c r="N284" s="405"/>
      <c r="O284" s="404"/>
      <c r="P284" s="405"/>
      <c r="Q284" s="404"/>
      <c r="R284" s="405"/>
      <c r="S284" s="404"/>
      <c r="T284" s="405"/>
      <c r="U284" s="404"/>
      <c r="V284" s="405"/>
      <c r="W284" s="404"/>
      <c r="X284" s="405"/>
      <c r="Y284" s="404"/>
      <c r="Z284" s="405"/>
      <c r="AA284" s="404"/>
      <c r="AB284" s="405"/>
      <c r="AC284" s="404"/>
      <c r="AD284" s="405"/>
      <c r="AE284" s="404"/>
      <c r="AF284" s="405"/>
      <c r="AG284" s="404"/>
      <c r="AH284" s="405"/>
      <c r="AI284" s="404"/>
      <c r="AJ284" s="405"/>
      <c r="AK284" s="404"/>
      <c r="AL284" s="405"/>
      <c r="AM284" s="404"/>
      <c r="AN284" s="405"/>
      <c r="AO284" s="404"/>
      <c r="AP284" s="406"/>
      <c r="BY284" s="2"/>
      <c r="BZ284" s="2"/>
    </row>
    <row r="285" spans="1:104" x14ac:dyDescent="0.2">
      <c r="A285" s="233" t="s">
        <v>227</v>
      </c>
      <c r="B285" s="401">
        <f t="shared" si="45"/>
        <v>0</v>
      </c>
      <c r="C285" s="402">
        <f t="shared" si="46"/>
        <v>0</v>
      </c>
      <c r="D285" s="403">
        <f t="shared" si="46"/>
        <v>0</v>
      </c>
      <c r="E285" s="404"/>
      <c r="F285" s="405"/>
      <c r="G285" s="404"/>
      <c r="H285" s="405"/>
      <c r="I285" s="404"/>
      <c r="J285" s="405"/>
      <c r="K285" s="404"/>
      <c r="L285" s="405"/>
      <c r="M285" s="404"/>
      <c r="N285" s="405"/>
      <c r="O285" s="404"/>
      <c r="P285" s="405"/>
      <c r="Q285" s="404"/>
      <c r="R285" s="405"/>
      <c r="S285" s="404"/>
      <c r="T285" s="405"/>
      <c r="U285" s="404"/>
      <c r="V285" s="405"/>
      <c r="W285" s="404"/>
      <c r="X285" s="405"/>
      <c r="Y285" s="404"/>
      <c r="Z285" s="405"/>
      <c r="AA285" s="404"/>
      <c r="AB285" s="405"/>
      <c r="AC285" s="404"/>
      <c r="AD285" s="405"/>
      <c r="AE285" s="404"/>
      <c r="AF285" s="405"/>
      <c r="AG285" s="404"/>
      <c r="AH285" s="405"/>
      <c r="AI285" s="404"/>
      <c r="AJ285" s="405"/>
      <c r="AK285" s="404"/>
      <c r="AL285" s="405"/>
      <c r="AM285" s="404"/>
      <c r="AN285" s="405"/>
      <c r="AO285" s="404"/>
      <c r="AP285" s="406"/>
      <c r="BY285" s="2"/>
      <c r="BZ285" s="2"/>
    </row>
    <row r="286" spans="1:104" x14ac:dyDescent="0.2">
      <c r="A286" s="233" t="s">
        <v>228</v>
      </c>
      <c r="B286" s="401">
        <f t="shared" si="45"/>
        <v>0</v>
      </c>
      <c r="C286" s="402">
        <f t="shared" si="46"/>
        <v>0</v>
      </c>
      <c r="D286" s="403">
        <f t="shared" si="46"/>
        <v>0</v>
      </c>
      <c r="E286" s="404"/>
      <c r="F286" s="405"/>
      <c r="G286" s="404"/>
      <c r="H286" s="405"/>
      <c r="I286" s="404"/>
      <c r="J286" s="405"/>
      <c r="K286" s="404"/>
      <c r="L286" s="405"/>
      <c r="M286" s="404"/>
      <c r="N286" s="405"/>
      <c r="O286" s="404"/>
      <c r="P286" s="405"/>
      <c r="Q286" s="404"/>
      <c r="R286" s="405"/>
      <c r="S286" s="404"/>
      <c r="T286" s="405"/>
      <c r="U286" s="404"/>
      <c r="V286" s="405"/>
      <c r="W286" s="404"/>
      <c r="X286" s="405"/>
      <c r="Y286" s="404"/>
      <c r="Z286" s="405"/>
      <c r="AA286" s="404"/>
      <c r="AB286" s="405"/>
      <c r="AC286" s="404"/>
      <c r="AD286" s="405"/>
      <c r="AE286" s="404"/>
      <c r="AF286" s="405"/>
      <c r="AG286" s="404"/>
      <c r="AH286" s="405"/>
      <c r="AI286" s="404"/>
      <c r="AJ286" s="405"/>
      <c r="AK286" s="404"/>
      <c r="AL286" s="405"/>
      <c r="AM286" s="404"/>
      <c r="AN286" s="405"/>
      <c r="AO286" s="404"/>
      <c r="AP286" s="406"/>
      <c r="BY286" s="2"/>
      <c r="BZ286" s="2"/>
    </row>
    <row r="287" spans="1:104" x14ac:dyDescent="0.2">
      <c r="A287" s="233" t="s">
        <v>229</v>
      </c>
      <c r="B287" s="401">
        <f t="shared" si="45"/>
        <v>0</v>
      </c>
      <c r="C287" s="402">
        <f t="shared" si="46"/>
        <v>0</v>
      </c>
      <c r="D287" s="403">
        <f t="shared" si="46"/>
        <v>0</v>
      </c>
      <c r="E287" s="404"/>
      <c r="F287" s="405"/>
      <c r="G287" s="404"/>
      <c r="H287" s="405"/>
      <c r="I287" s="404"/>
      <c r="J287" s="405"/>
      <c r="K287" s="404"/>
      <c r="L287" s="405"/>
      <c r="M287" s="404"/>
      <c r="N287" s="405"/>
      <c r="O287" s="404"/>
      <c r="P287" s="405"/>
      <c r="Q287" s="404"/>
      <c r="R287" s="405"/>
      <c r="S287" s="404"/>
      <c r="T287" s="405"/>
      <c r="U287" s="404"/>
      <c r="V287" s="405"/>
      <c r="W287" s="404"/>
      <c r="X287" s="405"/>
      <c r="Y287" s="404"/>
      <c r="Z287" s="405"/>
      <c r="AA287" s="404"/>
      <c r="AB287" s="405"/>
      <c r="AC287" s="404"/>
      <c r="AD287" s="405"/>
      <c r="AE287" s="404"/>
      <c r="AF287" s="405"/>
      <c r="AG287" s="404"/>
      <c r="AH287" s="405"/>
      <c r="AI287" s="404"/>
      <c r="AJ287" s="405"/>
      <c r="AK287" s="404"/>
      <c r="AL287" s="405"/>
      <c r="AM287" s="404"/>
      <c r="AN287" s="405"/>
      <c r="AO287" s="404"/>
      <c r="AP287" s="406"/>
      <c r="BY287" s="2"/>
      <c r="BZ287" s="2"/>
    </row>
    <row r="288" spans="1:104" x14ac:dyDescent="0.2">
      <c r="A288" s="233" t="s">
        <v>230</v>
      </c>
      <c r="B288" s="401">
        <f t="shared" si="45"/>
        <v>0</v>
      </c>
      <c r="C288" s="402">
        <f t="shared" si="46"/>
        <v>0</v>
      </c>
      <c r="D288" s="403">
        <f t="shared" si="46"/>
        <v>0</v>
      </c>
      <c r="E288" s="404"/>
      <c r="F288" s="405"/>
      <c r="G288" s="404"/>
      <c r="H288" s="405"/>
      <c r="I288" s="404"/>
      <c r="J288" s="405"/>
      <c r="K288" s="404"/>
      <c r="L288" s="405"/>
      <c r="M288" s="404"/>
      <c r="N288" s="405"/>
      <c r="O288" s="404"/>
      <c r="P288" s="405"/>
      <c r="Q288" s="404"/>
      <c r="R288" s="405"/>
      <c r="S288" s="404"/>
      <c r="T288" s="405"/>
      <c r="U288" s="404"/>
      <c r="V288" s="405"/>
      <c r="W288" s="404"/>
      <c r="X288" s="405"/>
      <c r="Y288" s="404"/>
      <c r="Z288" s="405"/>
      <c r="AA288" s="404"/>
      <c r="AB288" s="405"/>
      <c r="AC288" s="404"/>
      <c r="AD288" s="405"/>
      <c r="AE288" s="404"/>
      <c r="AF288" s="405"/>
      <c r="AG288" s="404"/>
      <c r="AH288" s="405"/>
      <c r="AI288" s="404"/>
      <c r="AJ288" s="405"/>
      <c r="AK288" s="404"/>
      <c r="AL288" s="405"/>
      <c r="AM288" s="404"/>
      <c r="AN288" s="405"/>
      <c r="AO288" s="404"/>
      <c r="AP288" s="406"/>
      <c r="BY288" s="2"/>
      <c r="BZ288" s="2"/>
    </row>
    <row r="289" spans="1:104" x14ac:dyDescent="0.2">
      <c r="A289" s="237" t="s">
        <v>231</v>
      </c>
      <c r="B289" s="401">
        <f t="shared" si="45"/>
        <v>0</v>
      </c>
      <c r="C289" s="402">
        <f>+E289+G289+I289+K289+M289+O289+Q289+S289+U289+W289+Y289+AA289+AC289+AE289+AG289+AI289+AK289+AM289+AO289</f>
        <v>0</v>
      </c>
      <c r="D289" s="403">
        <f>+F289+H289+J289+L289+N289+P289+R289+T289+V289+X289+Z289+AB289+AD289+AF289+AH289+AJ289+AL289+AN289+AP289</f>
        <v>0</v>
      </c>
      <c r="E289" s="404"/>
      <c r="F289" s="405"/>
      <c r="G289" s="404"/>
      <c r="H289" s="405"/>
      <c r="I289" s="404"/>
      <c r="J289" s="405"/>
      <c r="K289" s="404"/>
      <c r="L289" s="405"/>
      <c r="M289" s="404"/>
      <c r="N289" s="405"/>
      <c r="O289" s="404"/>
      <c r="P289" s="405"/>
      <c r="Q289" s="404"/>
      <c r="R289" s="405"/>
      <c r="S289" s="404"/>
      <c r="T289" s="405"/>
      <c r="U289" s="404"/>
      <c r="V289" s="405"/>
      <c r="W289" s="404"/>
      <c r="X289" s="405"/>
      <c r="Y289" s="404"/>
      <c r="Z289" s="405"/>
      <c r="AA289" s="404"/>
      <c r="AB289" s="405"/>
      <c r="AC289" s="404"/>
      <c r="AD289" s="405"/>
      <c r="AE289" s="404"/>
      <c r="AF289" s="405"/>
      <c r="AG289" s="404"/>
      <c r="AH289" s="405"/>
      <c r="AI289" s="404"/>
      <c r="AJ289" s="405"/>
      <c r="AK289" s="404"/>
      <c r="AL289" s="405"/>
      <c r="AM289" s="404"/>
      <c r="AN289" s="405"/>
      <c r="AO289" s="404"/>
      <c r="AP289" s="406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x14ac:dyDescent="0.2">
      <c r="A290" s="229" t="s">
        <v>251</v>
      </c>
      <c r="B290" s="401">
        <f t="shared" ref="B290:B292" si="47">SUM(C290:D290)</f>
        <v>0</v>
      </c>
      <c r="C290" s="402">
        <f t="shared" ref="C290:D293" si="48">+E290+G290+I290+K290+M290+O290+Q290+S290+U290+W290+Y290+AA290+AC290+AE290+AG290+AI290+AK290+AM290+AO290</f>
        <v>0</v>
      </c>
      <c r="D290" s="403">
        <f t="shared" si="48"/>
        <v>0</v>
      </c>
      <c r="E290" s="404"/>
      <c r="F290" s="405"/>
      <c r="G290" s="404"/>
      <c r="H290" s="405"/>
      <c r="I290" s="404"/>
      <c r="J290" s="405"/>
      <c r="K290" s="404"/>
      <c r="L290" s="405"/>
      <c r="M290" s="404"/>
      <c r="N290" s="405"/>
      <c r="O290" s="404"/>
      <c r="P290" s="405"/>
      <c r="Q290" s="404"/>
      <c r="R290" s="405"/>
      <c r="S290" s="404"/>
      <c r="T290" s="405"/>
      <c r="U290" s="404"/>
      <c r="V290" s="405"/>
      <c r="W290" s="404"/>
      <c r="X290" s="405"/>
      <c r="Y290" s="404"/>
      <c r="Z290" s="405"/>
      <c r="AA290" s="404"/>
      <c r="AB290" s="405"/>
      <c r="AC290" s="404"/>
      <c r="AD290" s="405"/>
      <c r="AE290" s="404"/>
      <c r="AF290" s="405"/>
      <c r="AG290" s="404"/>
      <c r="AH290" s="405"/>
      <c r="AI290" s="404"/>
      <c r="AJ290" s="405"/>
      <c r="AK290" s="404"/>
      <c r="AL290" s="405"/>
      <c r="AM290" s="404"/>
      <c r="AN290" s="405"/>
      <c r="AO290" s="404"/>
      <c r="AP290" s="406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x14ac:dyDescent="0.2">
      <c r="A291" s="288" t="s">
        <v>252</v>
      </c>
      <c r="B291" s="401">
        <f t="shared" si="47"/>
        <v>0</v>
      </c>
      <c r="C291" s="402">
        <f t="shared" si="48"/>
        <v>0</v>
      </c>
      <c r="D291" s="403">
        <f t="shared" si="48"/>
        <v>0</v>
      </c>
      <c r="E291" s="404"/>
      <c r="F291" s="405"/>
      <c r="G291" s="404"/>
      <c r="H291" s="405"/>
      <c r="I291" s="404"/>
      <c r="J291" s="405"/>
      <c r="K291" s="404"/>
      <c r="L291" s="405"/>
      <c r="M291" s="404"/>
      <c r="N291" s="405"/>
      <c r="O291" s="404"/>
      <c r="P291" s="405"/>
      <c r="Q291" s="404"/>
      <c r="R291" s="405"/>
      <c r="S291" s="404"/>
      <c r="T291" s="405"/>
      <c r="U291" s="404"/>
      <c r="V291" s="405"/>
      <c r="W291" s="404"/>
      <c r="X291" s="405"/>
      <c r="Y291" s="404"/>
      <c r="Z291" s="405"/>
      <c r="AA291" s="404"/>
      <c r="AB291" s="405"/>
      <c r="AC291" s="404"/>
      <c r="AD291" s="405"/>
      <c r="AE291" s="404"/>
      <c r="AF291" s="405"/>
      <c r="AG291" s="404"/>
      <c r="AH291" s="405"/>
      <c r="AI291" s="404"/>
      <c r="AJ291" s="405"/>
      <c r="AK291" s="404"/>
      <c r="AL291" s="405"/>
      <c r="AM291" s="404"/>
      <c r="AN291" s="405"/>
      <c r="AO291" s="404"/>
      <c r="AP291" s="406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x14ac:dyDescent="0.2">
      <c r="A292" s="47" t="s">
        <v>253</v>
      </c>
      <c r="B292" s="401">
        <f t="shared" si="47"/>
        <v>0</v>
      </c>
      <c r="C292" s="402">
        <f>+E292+G292+I292+K292+M292+O292+Q292+S292+U292+W292+Y292+AA292+AC292+AE292+AG292+AI292+AK292+AM292+AO292</f>
        <v>0</v>
      </c>
      <c r="D292" s="403">
        <f t="shared" si="48"/>
        <v>0</v>
      </c>
      <c r="E292" s="404"/>
      <c r="F292" s="405"/>
      <c r="G292" s="404"/>
      <c r="H292" s="405"/>
      <c r="I292" s="404"/>
      <c r="J292" s="405"/>
      <c r="K292" s="404"/>
      <c r="L292" s="405"/>
      <c r="M292" s="404"/>
      <c r="N292" s="405"/>
      <c r="O292" s="404"/>
      <c r="P292" s="405"/>
      <c r="Q292" s="404"/>
      <c r="R292" s="405"/>
      <c r="S292" s="404"/>
      <c r="T292" s="405"/>
      <c r="U292" s="404"/>
      <c r="V292" s="405"/>
      <c r="W292" s="404"/>
      <c r="X292" s="405"/>
      <c r="Y292" s="404"/>
      <c r="Z292" s="405"/>
      <c r="AA292" s="404"/>
      <c r="AB292" s="405"/>
      <c r="AC292" s="404"/>
      <c r="AD292" s="405"/>
      <c r="AE292" s="404"/>
      <c r="AF292" s="405"/>
      <c r="AG292" s="404"/>
      <c r="AH292" s="405"/>
      <c r="AI292" s="404"/>
      <c r="AJ292" s="405"/>
      <c r="AK292" s="404"/>
      <c r="AL292" s="405"/>
      <c r="AM292" s="404"/>
      <c r="AN292" s="405"/>
      <c r="AO292" s="404"/>
      <c r="AP292" s="406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x14ac:dyDescent="0.2">
      <c r="A293" s="365" t="s">
        <v>254</v>
      </c>
      <c r="B293" s="409">
        <f>SUM(C293:D293)</f>
        <v>0</v>
      </c>
      <c r="C293" s="410">
        <f t="shared" si="48"/>
        <v>0</v>
      </c>
      <c r="D293" s="411">
        <f t="shared" si="48"/>
        <v>0</v>
      </c>
      <c r="E293" s="412"/>
      <c r="F293" s="413"/>
      <c r="G293" s="412"/>
      <c r="H293" s="413"/>
      <c r="I293" s="412"/>
      <c r="J293" s="413"/>
      <c r="K293" s="412"/>
      <c r="L293" s="413"/>
      <c r="M293" s="412"/>
      <c r="N293" s="413"/>
      <c r="O293" s="412"/>
      <c r="P293" s="413"/>
      <c r="Q293" s="412"/>
      <c r="R293" s="413"/>
      <c r="S293" s="412"/>
      <c r="T293" s="413"/>
      <c r="U293" s="412"/>
      <c r="V293" s="413"/>
      <c r="W293" s="412"/>
      <c r="X293" s="413"/>
      <c r="Y293" s="412"/>
      <c r="Z293" s="413"/>
      <c r="AA293" s="412"/>
      <c r="AB293" s="413"/>
      <c r="AC293" s="412"/>
      <c r="AD293" s="413"/>
      <c r="AE293" s="412"/>
      <c r="AF293" s="413"/>
      <c r="AG293" s="412"/>
      <c r="AH293" s="413"/>
      <c r="AI293" s="412"/>
      <c r="AJ293" s="413"/>
      <c r="AK293" s="412"/>
      <c r="AL293" s="413"/>
      <c r="AM293" s="412"/>
      <c r="AN293" s="413"/>
      <c r="AO293" s="412"/>
      <c r="AP293" s="414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7.75" customHeight="1" x14ac:dyDescent="0.2">
      <c r="A294" s="415" t="s">
        <v>255</v>
      </c>
      <c r="B294" s="415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x14ac:dyDescent="0.2">
      <c r="A295" s="1058" t="s">
        <v>50</v>
      </c>
      <c r="B295" s="1007" t="s">
        <v>5</v>
      </c>
      <c r="C295" s="1059"/>
      <c r="D295" s="1060"/>
      <c r="E295" s="940" t="s">
        <v>10</v>
      </c>
      <c r="F295" s="940"/>
      <c r="G295" s="940" t="s">
        <v>11</v>
      </c>
      <c r="H295" s="940"/>
      <c r="I295" s="945" t="s">
        <v>12</v>
      </c>
      <c r="J295" s="945"/>
      <c r="K295" s="945" t="s">
        <v>13</v>
      </c>
      <c r="L295" s="945"/>
      <c r="M295" s="945" t="s">
        <v>14</v>
      </c>
      <c r="N295" s="945"/>
      <c r="O295" s="940" t="s">
        <v>15</v>
      </c>
      <c r="P295" s="940"/>
      <c r="Q295" s="940" t="s">
        <v>16</v>
      </c>
      <c r="R295" s="940"/>
      <c r="S295" s="940" t="s">
        <v>17</v>
      </c>
      <c r="T295" s="940"/>
      <c r="U295" s="940" t="s">
        <v>18</v>
      </c>
      <c r="V295" s="940"/>
      <c r="W295" s="940" t="s">
        <v>19</v>
      </c>
      <c r="X295" s="940"/>
      <c r="Y295" s="940" t="s">
        <v>20</v>
      </c>
      <c r="Z295" s="940"/>
      <c r="AA295" s="940" t="s">
        <v>21</v>
      </c>
      <c r="AB295" s="940"/>
      <c r="AC295" s="940" t="s">
        <v>22</v>
      </c>
      <c r="AD295" s="940"/>
      <c r="AE295" s="940" t="s">
        <v>23</v>
      </c>
      <c r="AF295" s="940"/>
      <c r="AG295" s="940" t="s">
        <v>24</v>
      </c>
      <c r="AH295" s="940"/>
      <c r="AI295" s="940" t="s">
        <v>25</v>
      </c>
      <c r="AJ295" s="940"/>
      <c r="AK295" s="940" t="s">
        <v>26</v>
      </c>
      <c r="AL295" s="940"/>
      <c r="AM295" s="940" t="s">
        <v>27</v>
      </c>
      <c r="AN295" s="940"/>
      <c r="AO295" s="941" t="s">
        <v>28</v>
      </c>
      <c r="AP295" s="941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21" customHeight="1" x14ac:dyDescent="0.2">
      <c r="A296" s="862"/>
      <c r="B296" s="380" t="s">
        <v>32</v>
      </c>
      <c r="C296" s="116" t="s">
        <v>33</v>
      </c>
      <c r="D296" s="675" t="s">
        <v>34</v>
      </c>
      <c r="E296" s="381" t="s">
        <v>33</v>
      </c>
      <c r="F296" s="672" t="s">
        <v>34</v>
      </c>
      <c r="G296" s="381" t="s">
        <v>33</v>
      </c>
      <c r="H296" s="672" t="s">
        <v>34</v>
      </c>
      <c r="I296" s="381" t="s">
        <v>33</v>
      </c>
      <c r="J296" s="672" t="s">
        <v>34</v>
      </c>
      <c r="K296" s="381" t="s">
        <v>33</v>
      </c>
      <c r="L296" s="672" t="s">
        <v>34</v>
      </c>
      <c r="M296" s="381" t="s">
        <v>33</v>
      </c>
      <c r="N296" s="672" t="s">
        <v>34</v>
      </c>
      <c r="O296" s="381" t="s">
        <v>33</v>
      </c>
      <c r="P296" s="672" t="s">
        <v>34</v>
      </c>
      <c r="Q296" s="381" t="s">
        <v>33</v>
      </c>
      <c r="R296" s="672" t="s">
        <v>34</v>
      </c>
      <c r="S296" s="381" t="s">
        <v>33</v>
      </c>
      <c r="T296" s="672" t="s">
        <v>34</v>
      </c>
      <c r="U296" s="381" t="s">
        <v>33</v>
      </c>
      <c r="V296" s="672" t="s">
        <v>34</v>
      </c>
      <c r="W296" s="381" t="s">
        <v>33</v>
      </c>
      <c r="X296" s="672" t="s">
        <v>34</v>
      </c>
      <c r="Y296" s="381" t="s">
        <v>33</v>
      </c>
      <c r="Z296" s="672" t="s">
        <v>34</v>
      </c>
      <c r="AA296" s="381" t="s">
        <v>33</v>
      </c>
      <c r="AB296" s="672" t="s">
        <v>34</v>
      </c>
      <c r="AC296" s="381" t="s">
        <v>33</v>
      </c>
      <c r="AD296" s="672" t="s">
        <v>34</v>
      </c>
      <c r="AE296" s="381" t="s">
        <v>33</v>
      </c>
      <c r="AF296" s="672" t="s">
        <v>34</v>
      </c>
      <c r="AG296" s="381" t="s">
        <v>33</v>
      </c>
      <c r="AH296" s="672" t="s">
        <v>34</v>
      </c>
      <c r="AI296" s="381" t="s">
        <v>33</v>
      </c>
      <c r="AJ296" s="672" t="s">
        <v>34</v>
      </c>
      <c r="AK296" s="381" t="s">
        <v>33</v>
      </c>
      <c r="AL296" s="672" t="s">
        <v>34</v>
      </c>
      <c r="AM296" s="381" t="s">
        <v>33</v>
      </c>
      <c r="AN296" s="672" t="s">
        <v>34</v>
      </c>
      <c r="AO296" s="381" t="s">
        <v>33</v>
      </c>
      <c r="AP296" s="672" t="s">
        <v>34</v>
      </c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30" customHeight="1" x14ac:dyDescent="0.2">
      <c r="A297" s="608" t="s">
        <v>216</v>
      </c>
      <c r="B297" s="416">
        <f>SUM(C297:D297)</f>
        <v>40</v>
      </c>
      <c r="C297" s="417">
        <f>+E297+G297+I297+K297+M297+O297+Q297+S297+U297+W297+Y297+AA297+AC297+AE297+AG297+AI297+AK297+AM297+AO297</f>
        <v>23</v>
      </c>
      <c r="D297" s="431">
        <f>+F297+H297+J297+L297+N297+P297+R297+T297+V297+X297+Z297+AB297+AD297+AF297+AH297+AJ297+AL297+AN297+AP297</f>
        <v>17</v>
      </c>
      <c r="E297" s="23">
        <v>0</v>
      </c>
      <c r="F297" s="55">
        <v>0</v>
      </c>
      <c r="G297" s="23">
        <v>0</v>
      </c>
      <c r="H297" s="55">
        <v>0</v>
      </c>
      <c r="I297" s="23">
        <v>0</v>
      </c>
      <c r="J297" s="55">
        <v>0</v>
      </c>
      <c r="K297" s="23">
        <v>0</v>
      </c>
      <c r="L297" s="55">
        <v>0</v>
      </c>
      <c r="M297" s="23">
        <v>0</v>
      </c>
      <c r="N297" s="55">
        <v>0</v>
      </c>
      <c r="O297" s="23">
        <v>0</v>
      </c>
      <c r="P297" s="55">
        <v>0</v>
      </c>
      <c r="Q297" s="23">
        <v>0</v>
      </c>
      <c r="R297" s="55">
        <v>0</v>
      </c>
      <c r="S297" s="23">
        <v>0</v>
      </c>
      <c r="T297" s="55">
        <v>0</v>
      </c>
      <c r="U297" s="23">
        <v>0</v>
      </c>
      <c r="V297" s="55">
        <v>0</v>
      </c>
      <c r="W297" s="23">
        <v>0</v>
      </c>
      <c r="X297" s="55">
        <v>0</v>
      </c>
      <c r="Y297" s="23">
        <v>0</v>
      </c>
      <c r="Z297" s="55">
        <v>0</v>
      </c>
      <c r="AA297" s="23">
        <v>0</v>
      </c>
      <c r="AB297" s="55">
        <v>0</v>
      </c>
      <c r="AC297" s="23">
        <v>2</v>
      </c>
      <c r="AD297" s="55">
        <v>1</v>
      </c>
      <c r="AE297" s="190">
        <v>2</v>
      </c>
      <c r="AF297" s="55">
        <v>0</v>
      </c>
      <c r="AG297" s="190">
        <v>2</v>
      </c>
      <c r="AH297" s="55">
        <v>2</v>
      </c>
      <c r="AI297" s="190">
        <v>4</v>
      </c>
      <c r="AJ297" s="55">
        <v>1</v>
      </c>
      <c r="AK297" s="190">
        <v>4</v>
      </c>
      <c r="AL297" s="55">
        <v>2</v>
      </c>
      <c r="AM297" s="190">
        <v>2</v>
      </c>
      <c r="AN297" s="55">
        <v>3</v>
      </c>
      <c r="AO297" s="190">
        <v>7</v>
      </c>
      <c r="AP297" s="57">
        <v>8</v>
      </c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19.5" customHeight="1" x14ac:dyDescent="0.2">
      <c r="A298" s="1003" t="s">
        <v>233</v>
      </c>
      <c r="B298" s="1056"/>
      <c r="C298" s="1056"/>
      <c r="D298" s="1056"/>
      <c r="E298" s="1056"/>
      <c r="F298" s="1056"/>
      <c r="G298" s="1056"/>
      <c r="H298" s="1056"/>
      <c r="I298" s="1056"/>
      <c r="J298" s="1056"/>
      <c r="K298" s="1056"/>
      <c r="L298" s="1056"/>
      <c r="M298" s="1056"/>
      <c r="N298" s="1056"/>
      <c r="O298" s="1056"/>
      <c r="P298" s="1056"/>
      <c r="Q298" s="1056"/>
      <c r="R298" s="1056"/>
      <c r="S298" s="1056"/>
      <c r="T298" s="1056"/>
      <c r="U298" s="1056"/>
      <c r="V298" s="1056"/>
      <c r="W298" s="1056"/>
      <c r="X298" s="1056"/>
      <c r="Y298" s="1056"/>
      <c r="Z298" s="1056"/>
      <c r="AA298" s="1056"/>
      <c r="AB298" s="1056"/>
      <c r="AC298" s="1056"/>
      <c r="AD298" s="1056"/>
      <c r="AE298" s="1056"/>
      <c r="AF298" s="1056"/>
      <c r="AG298" s="1056"/>
      <c r="AH298" s="1056"/>
      <c r="AI298" s="1056"/>
      <c r="AJ298" s="1056"/>
      <c r="AK298" s="1056"/>
      <c r="AL298" s="1056"/>
      <c r="AM298" s="1056"/>
      <c r="AN298" s="1056"/>
      <c r="AO298" s="1056"/>
      <c r="AP298" s="1057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18.75" customHeight="1" x14ac:dyDescent="0.2">
      <c r="A299" s="237" t="s">
        <v>234</v>
      </c>
      <c r="B299" s="419">
        <f t="shared" ref="B299:B319" si="49">SUM(C299:D299)</f>
        <v>0</v>
      </c>
      <c r="C299" s="420">
        <f t="shared" ref="C299:D319" si="50">+E299+G299+I299+K299+M299+O299+Q299+S299+U299+W299+Y299+AA299+AC299+AE299+AG299+AI299+AK299+AM299+AO299</f>
        <v>0</v>
      </c>
      <c r="D299" s="322">
        <f t="shared" si="50"/>
        <v>0</v>
      </c>
      <c r="E299" s="256"/>
      <c r="F299" s="42"/>
      <c r="G299" s="256"/>
      <c r="H299" s="42"/>
      <c r="I299" s="256"/>
      <c r="J299" s="42"/>
      <c r="K299" s="256"/>
      <c r="L299" s="42"/>
      <c r="M299" s="256"/>
      <c r="N299" s="42"/>
      <c r="O299" s="256"/>
      <c r="P299" s="42"/>
      <c r="Q299" s="256"/>
      <c r="R299" s="42"/>
      <c r="S299" s="256"/>
      <c r="T299" s="42"/>
      <c r="U299" s="256"/>
      <c r="V299" s="42"/>
      <c r="W299" s="256"/>
      <c r="X299" s="42"/>
      <c r="Y299" s="256"/>
      <c r="Z299" s="42"/>
      <c r="AA299" s="256"/>
      <c r="AB299" s="42"/>
      <c r="AC299" s="256"/>
      <c r="AD299" s="42"/>
      <c r="AE299" s="256"/>
      <c r="AF299" s="42"/>
      <c r="AG299" s="256"/>
      <c r="AH299" s="42"/>
      <c r="AI299" s="256"/>
      <c r="AJ299" s="42"/>
      <c r="AK299" s="256"/>
      <c r="AL299" s="42"/>
      <c r="AM299" s="256"/>
      <c r="AN299" s="42"/>
      <c r="AO299" s="256"/>
      <c r="AP299" s="38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18.75" customHeight="1" x14ac:dyDescent="0.2">
      <c r="A300" s="237" t="s">
        <v>61</v>
      </c>
      <c r="B300" s="421">
        <f t="shared" si="49"/>
        <v>0</v>
      </c>
      <c r="C300" s="324">
        <f t="shared" si="50"/>
        <v>0</v>
      </c>
      <c r="D300" s="326">
        <f t="shared" si="50"/>
        <v>0</v>
      </c>
      <c r="E300" s="51"/>
      <c r="F300" s="55"/>
      <c r="G300" s="51"/>
      <c r="H300" s="55"/>
      <c r="I300" s="51"/>
      <c r="J300" s="55"/>
      <c r="K300" s="51"/>
      <c r="L300" s="55"/>
      <c r="M300" s="51"/>
      <c r="N300" s="55"/>
      <c r="O300" s="51"/>
      <c r="P300" s="55"/>
      <c r="Q300" s="51"/>
      <c r="R300" s="55"/>
      <c r="S300" s="51"/>
      <c r="T300" s="55"/>
      <c r="U300" s="51"/>
      <c r="V300" s="55"/>
      <c r="W300" s="51"/>
      <c r="X300" s="55"/>
      <c r="Y300" s="51"/>
      <c r="Z300" s="55"/>
      <c r="AA300" s="51"/>
      <c r="AB300" s="55"/>
      <c r="AC300" s="51"/>
      <c r="AD300" s="55"/>
      <c r="AE300" s="51"/>
      <c r="AF300" s="55"/>
      <c r="AG300" s="51"/>
      <c r="AH300" s="55"/>
      <c r="AI300" s="51"/>
      <c r="AJ300" s="55"/>
      <c r="AK300" s="51"/>
      <c r="AL300" s="55"/>
      <c r="AM300" s="51"/>
      <c r="AN300" s="55"/>
      <c r="AO300" s="51"/>
      <c r="AP300" s="57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237" t="s">
        <v>235</v>
      </c>
      <c r="B301" s="421">
        <f t="shared" si="49"/>
        <v>0</v>
      </c>
      <c r="C301" s="324">
        <f t="shared" si="50"/>
        <v>0</v>
      </c>
      <c r="D301" s="326">
        <f t="shared" si="50"/>
        <v>0</v>
      </c>
      <c r="E301" s="51"/>
      <c r="F301" s="55"/>
      <c r="G301" s="51"/>
      <c r="H301" s="55"/>
      <c r="I301" s="51"/>
      <c r="J301" s="55"/>
      <c r="K301" s="51"/>
      <c r="L301" s="55"/>
      <c r="M301" s="51"/>
      <c r="N301" s="55"/>
      <c r="O301" s="51"/>
      <c r="P301" s="55"/>
      <c r="Q301" s="51"/>
      <c r="R301" s="55"/>
      <c r="S301" s="51"/>
      <c r="T301" s="55"/>
      <c r="U301" s="51"/>
      <c r="V301" s="55"/>
      <c r="W301" s="51"/>
      <c r="X301" s="55"/>
      <c r="Y301" s="51"/>
      <c r="Z301" s="55"/>
      <c r="AA301" s="51"/>
      <c r="AB301" s="55"/>
      <c r="AC301" s="51"/>
      <c r="AD301" s="55"/>
      <c r="AE301" s="51"/>
      <c r="AF301" s="55"/>
      <c r="AG301" s="51"/>
      <c r="AH301" s="55"/>
      <c r="AI301" s="51"/>
      <c r="AJ301" s="55"/>
      <c r="AK301" s="51"/>
      <c r="AL301" s="55"/>
      <c r="AM301" s="51"/>
      <c r="AN301" s="55"/>
      <c r="AO301" s="51"/>
      <c r="AP301" s="57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23.25" customHeight="1" x14ac:dyDescent="0.2">
      <c r="A302" s="238" t="s">
        <v>236</v>
      </c>
      <c r="B302" s="421">
        <f t="shared" si="49"/>
        <v>1</v>
      </c>
      <c r="C302" s="324">
        <f t="shared" si="50"/>
        <v>1</v>
      </c>
      <c r="D302" s="326">
        <f t="shared" si="50"/>
        <v>0</v>
      </c>
      <c r="E302" s="51"/>
      <c r="F302" s="55"/>
      <c r="G302" s="51"/>
      <c r="H302" s="55"/>
      <c r="I302" s="51"/>
      <c r="J302" s="55"/>
      <c r="K302" s="51"/>
      <c r="L302" s="55"/>
      <c r="M302" s="51"/>
      <c r="N302" s="55"/>
      <c r="O302" s="51"/>
      <c r="P302" s="55"/>
      <c r="Q302" s="51"/>
      <c r="R302" s="55"/>
      <c r="S302" s="51"/>
      <c r="T302" s="55"/>
      <c r="U302" s="51"/>
      <c r="V302" s="55"/>
      <c r="W302" s="51"/>
      <c r="X302" s="55"/>
      <c r="Y302" s="51"/>
      <c r="Z302" s="55"/>
      <c r="AA302" s="51"/>
      <c r="AB302" s="55"/>
      <c r="AC302" s="51"/>
      <c r="AD302" s="55"/>
      <c r="AE302" s="51"/>
      <c r="AF302" s="55"/>
      <c r="AG302" s="51"/>
      <c r="AH302" s="55"/>
      <c r="AI302" s="51">
        <v>1</v>
      </c>
      <c r="AJ302" s="55"/>
      <c r="AK302" s="51"/>
      <c r="AL302" s="55"/>
      <c r="AM302" s="51"/>
      <c r="AN302" s="55"/>
      <c r="AO302" s="51"/>
      <c r="AP302" s="57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26.25" customHeight="1" x14ac:dyDescent="0.2">
      <c r="A303" s="238" t="s">
        <v>237</v>
      </c>
      <c r="B303" s="421">
        <f t="shared" si="49"/>
        <v>5</v>
      </c>
      <c r="C303" s="324">
        <f t="shared" si="50"/>
        <v>2</v>
      </c>
      <c r="D303" s="326">
        <f t="shared" si="50"/>
        <v>3</v>
      </c>
      <c r="E303" s="51"/>
      <c r="F303" s="55"/>
      <c r="G303" s="51"/>
      <c r="H303" s="55"/>
      <c r="I303" s="51"/>
      <c r="J303" s="55"/>
      <c r="K303" s="51"/>
      <c r="L303" s="55"/>
      <c r="M303" s="51"/>
      <c r="N303" s="55"/>
      <c r="O303" s="51"/>
      <c r="P303" s="55"/>
      <c r="Q303" s="51"/>
      <c r="R303" s="55"/>
      <c r="S303" s="51"/>
      <c r="T303" s="55"/>
      <c r="U303" s="51"/>
      <c r="V303" s="55"/>
      <c r="W303" s="51"/>
      <c r="X303" s="55"/>
      <c r="Y303" s="51"/>
      <c r="Z303" s="55"/>
      <c r="AA303" s="51"/>
      <c r="AB303" s="55"/>
      <c r="AC303" s="51"/>
      <c r="AD303" s="55"/>
      <c r="AE303" s="51"/>
      <c r="AF303" s="55"/>
      <c r="AG303" s="51"/>
      <c r="AH303" s="55">
        <v>1</v>
      </c>
      <c r="AI303" s="51">
        <v>1</v>
      </c>
      <c r="AJ303" s="55">
        <v>1</v>
      </c>
      <c r="AK303" s="51"/>
      <c r="AL303" s="55"/>
      <c r="AM303" s="51">
        <v>1</v>
      </c>
      <c r="AN303" s="55">
        <v>1</v>
      </c>
      <c r="AO303" s="51"/>
      <c r="AP303" s="57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18.75" customHeight="1" x14ac:dyDescent="0.2">
      <c r="A304" s="237" t="s">
        <v>238</v>
      </c>
      <c r="B304" s="421">
        <f t="shared" si="49"/>
        <v>0</v>
      </c>
      <c r="C304" s="324">
        <f t="shared" si="50"/>
        <v>0</v>
      </c>
      <c r="D304" s="326">
        <f t="shared" si="50"/>
        <v>0</v>
      </c>
      <c r="E304" s="51"/>
      <c r="F304" s="55"/>
      <c r="G304" s="51"/>
      <c r="H304" s="55"/>
      <c r="I304" s="51"/>
      <c r="J304" s="55"/>
      <c r="K304" s="51"/>
      <c r="L304" s="55"/>
      <c r="M304" s="51"/>
      <c r="N304" s="55"/>
      <c r="O304" s="51"/>
      <c r="P304" s="55"/>
      <c r="Q304" s="51"/>
      <c r="R304" s="55"/>
      <c r="S304" s="51"/>
      <c r="T304" s="55"/>
      <c r="U304" s="51"/>
      <c r="V304" s="55"/>
      <c r="W304" s="51"/>
      <c r="X304" s="55"/>
      <c r="Y304" s="51"/>
      <c r="Z304" s="55"/>
      <c r="AA304" s="51"/>
      <c r="AB304" s="55"/>
      <c r="AC304" s="51"/>
      <c r="AD304" s="55"/>
      <c r="AE304" s="51"/>
      <c r="AF304" s="55"/>
      <c r="AG304" s="51"/>
      <c r="AH304" s="55"/>
      <c r="AI304" s="51"/>
      <c r="AJ304" s="55"/>
      <c r="AK304" s="51"/>
      <c r="AL304" s="55"/>
      <c r="AM304" s="51"/>
      <c r="AN304" s="55"/>
      <c r="AO304" s="51"/>
      <c r="AP304" s="57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18.75" customHeight="1" x14ac:dyDescent="0.2">
      <c r="A305" s="237" t="s">
        <v>239</v>
      </c>
      <c r="B305" s="421">
        <f t="shared" si="49"/>
        <v>0</v>
      </c>
      <c r="C305" s="324">
        <f t="shared" si="50"/>
        <v>0</v>
      </c>
      <c r="D305" s="326">
        <f t="shared" si="50"/>
        <v>0</v>
      </c>
      <c r="E305" s="51"/>
      <c r="F305" s="55"/>
      <c r="G305" s="51"/>
      <c r="H305" s="55"/>
      <c r="I305" s="51"/>
      <c r="J305" s="55"/>
      <c r="K305" s="51"/>
      <c r="L305" s="55"/>
      <c r="M305" s="51"/>
      <c r="N305" s="55"/>
      <c r="O305" s="51"/>
      <c r="P305" s="55"/>
      <c r="Q305" s="51"/>
      <c r="R305" s="55"/>
      <c r="S305" s="51"/>
      <c r="T305" s="55"/>
      <c r="U305" s="51"/>
      <c r="V305" s="55"/>
      <c r="W305" s="51"/>
      <c r="X305" s="55"/>
      <c r="Y305" s="51"/>
      <c r="Z305" s="55"/>
      <c r="AA305" s="51"/>
      <c r="AB305" s="55"/>
      <c r="AC305" s="51"/>
      <c r="AD305" s="55"/>
      <c r="AE305" s="51"/>
      <c r="AF305" s="55"/>
      <c r="AG305" s="51"/>
      <c r="AH305" s="55"/>
      <c r="AI305" s="51"/>
      <c r="AJ305" s="55"/>
      <c r="AK305" s="51"/>
      <c r="AL305" s="55"/>
      <c r="AM305" s="51"/>
      <c r="AN305" s="55"/>
      <c r="AO305" s="51"/>
      <c r="AP305" s="57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237" t="s">
        <v>240</v>
      </c>
      <c r="B306" s="421">
        <f t="shared" si="49"/>
        <v>0</v>
      </c>
      <c r="C306" s="324">
        <f t="shared" si="50"/>
        <v>0</v>
      </c>
      <c r="D306" s="326">
        <f t="shared" si="50"/>
        <v>0</v>
      </c>
      <c r="E306" s="51"/>
      <c r="F306" s="55"/>
      <c r="G306" s="51"/>
      <c r="H306" s="55"/>
      <c r="I306" s="51"/>
      <c r="J306" s="55"/>
      <c r="K306" s="51"/>
      <c r="L306" s="55"/>
      <c r="M306" s="51"/>
      <c r="N306" s="55"/>
      <c r="O306" s="51"/>
      <c r="P306" s="55"/>
      <c r="Q306" s="51"/>
      <c r="R306" s="55"/>
      <c r="S306" s="51"/>
      <c r="T306" s="55"/>
      <c r="U306" s="51"/>
      <c r="V306" s="55"/>
      <c r="W306" s="51"/>
      <c r="X306" s="55"/>
      <c r="Y306" s="51"/>
      <c r="Z306" s="55"/>
      <c r="AA306" s="51"/>
      <c r="AB306" s="55"/>
      <c r="AC306" s="51"/>
      <c r="AD306" s="55"/>
      <c r="AE306" s="51"/>
      <c r="AF306" s="55"/>
      <c r="AG306" s="51"/>
      <c r="AH306" s="55"/>
      <c r="AI306" s="51"/>
      <c r="AJ306" s="55"/>
      <c r="AK306" s="51"/>
      <c r="AL306" s="55"/>
      <c r="AM306" s="51"/>
      <c r="AN306" s="55"/>
      <c r="AO306" s="51"/>
      <c r="AP306" s="57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237" t="s">
        <v>241</v>
      </c>
      <c r="B307" s="421">
        <f t="shared" si="49"/>
        <v>0</v>
      </c>
      <c r="C307" s="324">
        <f t="shared" si="50"/>
        <v>0</v>
      </c>
      <c r="D307" s="326">
        <f t="shared" si="50"/>
        <v>0</v>
      </c>
      <c r="E307" s="51"/>
      <c r="F307" s="55"/>
      <c r="G307" s="51"/>
      <c r="H307" s="55"/>
      <c r="I307" s="51"/>
      <c r="J307" s="55"/>
      <c r="K307" s="51"/>
      <c r="L307" s="55"/>
      <c r="M307" s="51"/>
      <c r="N307" s="55"/>
      <c r="O307" s="51"/>
      <c r="P307" s="55"/>
      <c r="Q307" s="51"/>
      <c r="R307" s="55"/>
      <c r="S307" s="51"/>
      <c r="T307" s="55"/>
      <c r="U307" s="51"/>
      <c r="V307" s="55"/>
      <c r="W307" s="51"/>
      <c r="X307" s="55"/>
      <c r="Y307" s="51"/>
      <c r="Z307" s="55"/>
      <c r="AA307" s="51"/>
      <c r="AB307" s="55"/>
      <c r="AC307" s="51"/>
      <c r="AD307" s="55"/>
      <c r="AE307" s="51"/>
      <c r="AF307" s="55"/>
      <c r="AG307" s="51"/>
      <c r="AH307" s="55"/>
      <c r="AI307" s="51"/>
      <c r="AJ307" s="55"/>
      <c r="AK307" s="51"/>
      <c r="AL307" s="55"/>
      <c r="AM307" s="51"/>
      <c r="AN307" s="55"/>
      <c r="AO307" s="51"/>
      <c r="AP307" s="57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237" t="s">
        <v>242</v>
      </c>
      <c r="B308" s="421">
        <f t="shared" si="49"/>
        <v>0</v>
      </c>
      <c r="C308" s="324">
        <f t="shared" si="50"/>
        <v>0</v>
      </c>
      <c r="D308" s="326">
        <f t="shared" si="50"/>
        <v>0</v>
      </c>
      <c r="E308" s="51"/>
      <c r="F308" s="55"/>
      <c r="G308" s="51"/>
      <c r="H308" s="55"/>
      <c r="I308" s="51"/>
      <c r="J308" s="55"/>
      <c r="K308" s="51"/>
      <c r="L308" s="55"/>
      <c r="M308" s="51"/>
      <c r="N308" s="55"/>
      <c r="O308" s="51"/>
      <c r="P308" s="55"/>
      <c r="Q308" s="51"/>
      <c r="R308" s="55"/>
      <c r="S308" s="51"/>
      <c r="T308" s="55"/>
      <c r="U308" s="51"/>
      <c r="V308" s="55"/>
      <c r="W308" s="51"/>
      <c r="X308" s="55"/>
      <c r="Y308" s="51"/>
      <c r="Z308" s="55"/>
      <c r="AA308" s="51"/>
      <c r="AB308" s="55"/>
      <c r="AC308" s="51"/>
      <c r="AD308" s="55"/>
      <c r="AE308" s="51"/>
      <c r="AF308" s="55"/>
      <c r="AG308" s="51"/>
      <c r="AH308" s="55"/>
      <c r="AI308" s="51"/>
      <c r="AJ308" s="55"/>
      <c r="AK308" s="51"/>
      <c r="AL308" s="55"/>
      <c r="AM308" s="51"/>
      <c r="AN308" s="55"/>
      <c r="AO308" s="51"/>
      <c r="AP308" s="57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237" t="s">
        <v>243</v>
      </c>
      <c r="B309" s="421">
        <f t="shared" si="49"/>
        <v>5</v>
      </c>
      <c r="C309" s="324">
        <f t="shared" si="50"/>
        <v>2</v>
      </c>
      <c r="D309" s="326">
        <f>+F309+H309+J309+L309+N309+P309+R309+T309+V309+X309+Z309+AB309+AD309+AF309+AH309+AJ309+AL309+AN309+AP309</f>
        <v>3</v>
      </c>
      <c r="E309" s="51"/>
      <c r="F309" s="55"/>
      <c r="G309" s="51"/>
      <c r="H309" s="55"/>
      <c r="I309" s="51"/>
      <c r="J309" s="55"/>
      <c r="K309" s="51"/>
      <c r="L309" s="55"/>
      <c r="M309" s="51"/>
      <c r="N309" s="55"/>
      <c r="O309" s="51"/>
      <c r="P309" s="55"/>
      <c r="Q309" s="51"/>
      <c r="R309" s="55"/>
      <c r="S309" s="51"/>
      <c r="T309" s="55"/>
      <c r="U309" s="51"/>
      <c r="V309" s="55"/>
      <c r="W309" s="51"/>
      <c r="X309" s="55"/>
      <c r="Y309" s="51"/>
      <c r="Z309" s="55"/>
      <c r="AA309" s="51"/>
      <c r="AB309" s="55"/>
      <c r="AC309" s="51"/>
      <c r="AD309" s="55"/>
      <c r="AE309" s="51"/>
      <c r="AF309" s="55"/>
      <c r="AG309" s="51">
        <v>1</v>
      </c>
      <c r="AH309" s="55">
        <v>1</v>
      </c>
      <c r="AI309" s="51"/>
      <c r="AJ309" s="55"/>
      <c r="AK309" s="51">
        <v>1</v>
      </c>
      <c r="AL309" s="55"/>
      <c r="AM309" s="51"/>
      <c r="AN309" s="55">
        <v>1</v>
      </c>
      <c r="AO309" s="51"/>
      <c r="AP309" s="57">
        <v>1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237" t="s">
        <v>244</v>
      </c>
      <c r="B310" s="421">
        <f t="shared" si="49"/>
        <v>0</v>
      </c>
      <c r="C310" s="324">
        <f t="shared" si="50"/>
        <v>0</v>
      </c>
      <c r="D310" s="326">
        <f t="shared" si="50"/>
        <v>0</v>
      </c>
      <c r="E310" s="51"/>
      <c r="F310" s="55"/>
      <c r="G310" s="51"/>
      <c r="H310" s="55"/>
      <c r="I310" s="51"/>
      <c r="J310" s="55"/>
      <c r="K310" s="51"/>
      <c r="L310" s="55"/>
      <c r="M310" s="51"/>
      <c r="N310" s="55"/>
      <c r="O310" s="51"/>
      <c r="P310" s="55"/>
      <c r="Q310" s="51"/>
      <c r="R310" s="55"/>
      <c r="S310" s="51"/>
      <c r="T310" s="55"/>
      <c r="U310" s="51"/>
      <c r="V310" s="55"/>
      <c r="W310" s="51"/>
      <c r="X310" s="55"/>
      <c r="Y310" s="51"/>
      <c r="Z310" s="55"/>
      <c r="AA310" s="51"/>
      <c r="AB310" s="55"/>
      <c r="AC310" s="51"/>
      <c r="AD310" s="55"/>
      <c r="AE310" s="51"/>
      <c r="AF310" s="55"/>
      <c r="AG310" s="51"/>
      <c r="AH310" s="55"/>
      <c r="AI310" s="51"/>
      <c r="AJ310" s="55"/>
      <c r="AK310" s="51"/>
      <c r="AL310" s="55"/>
      <c r="AM310" s="51"/>
      <c r="AN310" s="55"/>
      <c r="AO310" s="51"/>
      <c r="AP310" s="57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237" t="s">
        <v>245</v>
      </c>
      <c r="B311" s="421">
        <f t="shared" si="49"/>
        <v>1</v>
      </c>
      <c r="C311" s="324">
        <f t="shared" si="50"/>
        <v>0</v>
      </c>
      <c r="D311" s="326">
        <f t="shared" si="50"/>
        <v>1</v>
      </c>
      <c r="E311" s="51"/>
      <c r="F311" s="55"/>
      <c r="G311" s="51"/>
      <c r="H311" s="55"/>
      <c r="I311" s="51"/>
      <c r="J311" s="55"/>
      <c r="K311" s="51"/>
      <c r="L311" s="55"/>
      <c r="M311" s="51"/>
      <c r="N311" s="55"/>
      <c r="O311" s="51"/>
      <c r="P311" s="55"/>
      <c r="Q311" s="51"/>
      <c r="R311" s="55"/>
      <c r="S311" s="51"/>
      <c r="T311" s="55"/>
      <c r="U311" s="51"/>
      <c r="V311" s="55"/>
      <c r="W311" s="51"/>
      <c r="X311" s="55"/>
      <c r="Y311" s="51"/>
      <c r="Z311" s="55"/>
      <c r="AA311" s="51"/>
      <c r="AB311" s="55"/>
      <c r="AC311" s="51"/>
      <c r="AD311" s="55">
        <v>1</v>
      </c>
      <c r="AE311" s="51"/>
      <c r="AF311" s="55"/>
      <c r="AG311" s="51"/>
      <c r="AH311" s="55"/>
      <c r="AI311" s="51"/>
      <c r="AJ311" s="55"/>
      <c r="AK311" s="51"/>
      <c r="AL311" s="55"/>
      <c r="AM311" s="51"/>
      <c r="AN311" s="55"/>
      <c r="AO311" s="51"/>
      <c r="AP311" s="57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236" t="s">
        <v>66</v>
      </c>
      <c r="B312" s="419">
        <f t="shared" si="49"/>
        <v>0</v>
      </c>
      <c r="C312" s="320">
        <f t="shared" si="50"/>
        <v>0</v>
      </c>
      <c r="D312" s="322">
        <f t="shared" si="50"/>
        <v>0</v>
      </c>
      <c r="E312" s="37"/>
      <c r="F312" s="42"/>
      <c r="G312" s="37"/>
      <c r="H312" s="42"/>
      <c r="I312" s="37"/>
      <c r="J312" s="42"/>
      <c r="K312" s="37"/>
      <c r="L312" s="42"/>
      <c r="M312" s="37"/>
      <c r="N312" s="42"/>
      <c r="O312" s="37"/>
      <c r="P312" s="42"/>
      <c r="Q312" s="37"/>
      <c r="R312" s="42"/>
      <c r="S312" s="37"/>
      <c r="T312" s="42"/>
      <c r="U312" s="37"/>
      <c r="V312" s="42"/>
      <c r="W312" s="37"/>
      <c r="X312" s="42"/>
      <c r="Y312" s="37"/>
      <c r="Z312" s="42"/>
      <c r="AA312" s="37"/>
      <c r="AB312" s="42"/>
      <c r="AC312" s="37"/>
      <c r="AD312" s="42"/>
      <c r="AE312" s="37"/>
      <c r="AF312" s="42"/>
      <c r="AG312" s="37"/>
      <c r="AH312" s="42"/>
      <c r="AI312" s="37"/>
      <c r="AJ312" s="42"/>
      <c r="AK312" s="37"/>
      <c r="AL312" s="42"/>
      <c r="AM312" s="37"/>
      <c r="AN312" s="42"/>
      <c r="AO312" s="37"/>
      <c r="AP312" s="38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237" t="s">
        <v>67</v>
      </c>
      <c r="B313" s="421">
        <f t="shared" si="49"/>
        <v>2</v>
      </c>
      <c r="C313" s="324">
        <f t="shared" si="50"/>
        <v>2</v>
      </c>
      <c r="D313" s="326">
        <f t="shared" si="50"/>
        <v>0</v>
      </c>
      <c r="E313" s="51"/>
      <c r="F313" s="55"/>
      <c r="G313" s="51"/>
      <c r="H313" s="55"/>
      <c r="I313" s="51"/>
      <c r="J313" s="55"/>
      <c r="K313" s="51"/>
      <c r="L313" s="55"/>
      <c r="M313" s="51"/>
      <c r="N313" s="55"/>
      <c r="O313" s="51"/>
      <c r="P313" s="55"/>
      <c r="Q313" s="51"/>
      <c r="R313" s="55"/>
      <c r="S313" s="51"/>
      <c r="T313" s="55"/>
      <c r="U313" s="51"/>
      <c r="V313" s="55"/>
      <c r="W313" s="51"/>
      <c r="X313" s="55"/>
      <c r="Y313" s="51"/>
      <c r="Z313" s="55"/>
      <c r="AA313" s="51"/>
      <c r="AB313" s="55"/>
      <c r="AC313" s="51">
        <v>1</v>
      </c>
      <c r="AD313" s="55"/>
      <c r="AE313" s="51">
        <v>1</v>
      </c>
      <c r="AF313" s="55"/>
      <c r="AG313" s="51"/>
      <c r="AH313" s="55"/>
      <c r="AI313" s="51"/>
      <c r="AJ313" s="55"/>
      <c r="AK313" s="51"/>
      <c r="AL313" s="55"/>
      <c r="AM313" s="51"/>
      <c r="AN313" s="55"/>
      <c r="AO313" s="51"/>
      <c r="AP313" s="57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237" t="s">
        <v>246</v>
      </c>
      <c r="B314" s="421">
        <f t="shared" si="49"/>
        <v>0</v>
      </c>
      <c r="C314" s="324">
        <f t="shared" si="50"/>
        <v>0</v>
      </c>
      <c r="D314" s="326">
        <f t="shared" si="50"/>
        <v>0</v>
      </c>
      <c r="E314" s="51"/>
      <c r="F314" s="55"/>
      <c r="G314" s="51"/>
      <c r="H314" s="55"/>
      <c r="I314" s="51"/>
      <c r="J314" s="55"/>
      <c r="K314" s="51"/>
      <c r="L314" s="55"/>
      <c r="M314" s="51"/>
      <c r="N314" s="55"/>
      <c r="O314" s="51"/>
      <c r="P314" s="55"/>
      <c r="Q314" s="51"/>
      <c r="R314" s="55"/>
      <c r="S314" s="51"/>
      <c r="T314" s="55"/>
      <c r="U314" s="51"/>
      <c r="V314" s="55"/>
      <c r="W314" s="51"/>
      <c r="X314" s="55"/>
      <c r="Y314" s="51"/>
      <c r="Z314" s="55"/>
      <c r="AA314" s="51"/>
      <c r="AB314" s="55"/>
      <c r="AC314" s="51"/>
      <c r="AD314" s="55"/>
      <c r="AE314" s="51"/>
      <c r="AF314" s="55"/>
      <c r="AG314" s="51"/>
      <c r="AH314" s="55"/>
      <c r="AI314" s="51"/>
      <c r="AJ314" s="55"/>
      <c r="AK314" s="51"/>
      <c r="AL314" s="55"/>
      <c r="AM314" s="51"/>
      <c r="AN314" s="55"/>
      <c r="AO314" s="51"/>
      <c r="AP314" s="57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237" t="s">
        <v>73</v>
      </c>
      <c r="B315" s="421">
        <f t="shared" si="49"/>
        <v>0</v>
      </c>
      <c r="C315" s="324">
        <f t="shared" si="50"/>
        <v>0</v>
      </c>
      <c r="D315" s="326">
        <f t="shared" si="50"/>
        <v>0</v>
      </c>
      <c r="E315" s="51"/>
      <c r="F315" s="55"/>
      <c r="G315" s="51"/>
      <c r="H315" s="55"/>
      <c r="I315" s="51"/>
      <c r="J315" s="55"/>
      <c r="K315" s="51"/>
      <c r="L315" s="55"/>
      <c r="M315" s="51"/>
      <c r="N315" s="55"/>
      <c r="O315" s="51"/>
      <c r="P315" s="55"/>
      <c r="Q315" s="51"/>
      <c r="R315" s="55"/>
      <c r="S315" s="51"/>
      <c r="T315" s="55"/>
      <c r="U315" s="51"/>
      <c r="V315" s="55"/>
      <c r="W315" s="51"/>
      <c r="X315" s="55"/>
      <c r="Y315" s="51"/>
      <c r="Z315" s="55"/>
      <c r="AA315" s="51"/>
      <c r="AB315" s="55"/>
      <c r="AC315" s="51"/>
      <c r="AD315" s="55"/>
      <c r="AE315" s="51"/>
      <c r="AF315" s="55"/>
      <c r="AG315" s="51"/>
      <c r="AH315" s="55"/>
      <c r="AI315" s="51"/>
      <c r="AJ315" s="55"/>
      <c r="AK315" s="51"/>
      <c r="AL315" s="55"/>
      <c r="AM315" s="51"/>
      <c r="AN315" s="55"/>
      <c r="AO315" s="51"/>
      <c r="AP315" s="57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237" t="s">
        <v>59</v>
      </c>
      <c r="B316" s="421">
        <f t="shared" si="49"/>
        <v>0</v>
      </c>
      <c r="C316" s="324">
        <f t="shared" si="50"/>
        <v>0</v>
      </c>
      <c r="D316" s="326">
        <f t="shared" si="50"/>
        <v>0</v>
      </c>
      <c r="E316" s="51"/>
      <c r="F316" s="55"/>
      <c r="G316" s="51"/>
      <c r="H316" s="55"/>
      <c r="I316" s="51"/>
      <c r="J316" s="55"/>
      <c r="K316" s="51"/>
      <c r="L316" s="55"/>
      <c r="M316" s="51"/>
      <c r="N316" s="55"/>
      <c r="O316" s="51"/>
      <c r="P316" s="55"/>
      <c r="Q316" s="51"/>
      <c r="R316" s="55"/>
      <c r="S316" s="51"/>
      <c r="T316" s="55"/>
      <c r="U316" s="51"/>
      <c r="V316" s="55"/>
      <c r="W316" s="51"/>
      <c r="X316" s="55"/>
      <c r="Y316" s="51"/>
      <c r="Z316" s="55"/>
      <c r="AA316" s="51"/>
      <c r="AB316" s="55"/>
      <c r="AC316" s="51"/>
      <c r="AD316" s="55"/>
      <c r="AE316" s="51"/>
      <c r="AF316" s="55"/>
      <c r="AG316" s="51"/>
      <c r="AH316" s="55"/>
      <c r="AI316" s="51"/>
      <c r="AJ316" s="55"/>
      <c r="AK316" s="51"/>
      <c r="AL316" s="55"/>
      <c r="AM316" s="51"/>
      <c r="AN316" s="55"/>
      <c r="AO316" s="51"/>
      <c r="AP316" s="57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237" t="s">
        <v>247</v>
      </c>
      <c r="B317" s="421">
        <f t="shared" si="49"/>
        <v>0</v>
      </c>
      <c r="C317" s="324">
        <f t="shared" si="50"/>
        <v>0</v>
      </c>
      <c r="D317" s="326">
        <f t="shared" si="50"/>
        <v>0</v>
      </c>
      <c r="E317" s="51"/>
      <c r="F317" s="55"/>
      <c r="G317" s="51"/>
      <c r="H317" s="55"/>
      <c r="I317" s="51"/>
      <c r="J317" s="55"/>
      <c r="K317" s="51"/>
      <c r="L317" s="55"/>
      <c r="M317" s="51"/>
      <c r="N317" s="55"/>
      <c r="O317" s="51"/>
      <c r="P317" s="55"/>
      <c r="Q317" s="51"/>
      <c r="R317" s="55"/>
      <c r="S317" s="51"/>
      <c r="T317" s="55"/>
      <c r="U317" s="51"/>
      <c r="V317" s="55"/>
      <c r="W317" s="51"/>
      <c r="X317" s="55"/>
      <c r="Y317" s="51"/>
      <c r="Z317" s="55"/>
      <c r="AA317" s="51"/>
      <c r="AB317" s="55"/>
      <c r="AC317" s="51"/>
      <c r="AD317" s="55"/>
      <c r="AE317" s="51"/>
      <c r="AF317" s="55"/>
      <c r="AG317" s="51"/>
      <c r="AH317" s="55"/>
      <c r="AI317" s="51"/>
      <c r="AJ317" s="55"/>
      <c r="AK317" s="51"/>
      <c r="AL317" s="55"/>
      <c r="AM317" s="51"/>
      <c r="AN317" s="55"/>
      <c r="AO317" s="51"/>
      <c r="AP317" s="57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237" t="s">
        <v>248</v>
      </c>
      <c r="B318" s="421">
        <f t="shared" si="49"/>
        <v>0</v>
      </c>
      <c r="C318" s="324">
        <f t="shared" si="50"/>
        <v>0</v>
      </c>
      <c r="D318" s="326">
        <f t="shared" si="50"/>
        <v>0</v>
      </c>
      <c r="E318" s="51"/>
      <c r="F318" s="55"/>
      <c r="G318" s="51"/>
      <c r="H318" s="55"/>
      <c r="I318" s="51"/>
      <c r="J318" s="55"/>
      <c r="K318" s="51"/>
      <c r="L318" s="55"/>
      <c r="M318" s="51"/>
      <c r="N318" s="55"/>
      <c r="O318" s="51"/>
      <c r="P318" s="55"/>
      <c r="Q318" s="51"/>
      <c r="R318" s="55"/>
      <c r="S318" s="51"/>
      <c r="T318" s="55"/>
      <c r="U318" s="51"/>
      <c r="V318" s="55"/>
      <c r="W318" s="51"/>
      <c r="X318" s="55"/>
      <c r="Y318" s="51"/>
      <c r="Z318" s="55"/>
      <c r="AA318" s="51"/>
      <c r="AB318" s="55"/>
      <c r="AC318" s="51"/>
      <c r="AD318" s="55"/>
      <c r="AE318" s="51"/>
      <c r="AF318" s="55"/>
      <c r="AG318" s="51"/>
      <c r="AH318" s="55"/>
      <c r="AI318" s="51"/>
      <c r="AJ318" s="55"/>
      <c r="AK318" s="51"/>
      <c r="AL318" s="55"/>
      <c r="AM318" s="51"/>
      <c r="AN318" s="55"/>
      <c r="AO318" s="51"/>
      <c r="AP318" s="57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408" t="s">
        <v>249</v>
      </c>
      <c r="B319" s="422">
        <f t="shared" si="49"/>
        <v>26</v>
      </c>
      <c r="C319" s="423">
        <f t="shared" si="50"/>
        <v>16</v>
      </c>
      <c r="D319" s="350">
        <f t="shared" si="50"/>
        <v>10</v>
      </c>
      <c r="E319" s="190"/>
      <c r="F319" s="424"/>
      <c r="G319" s="190"/>
      <c r="H319" s="424"/>
      <c r="I319" s="190"/>
      <c r="J319" s="424"/>
      <c r="K319" s="190"/>
      <c r="L319" s="424"/>
      <c r="M319" s="190"/>
      <c r="N319" s="424"/>
      <c r="O319" s="190"/>
      <c r="P319" s="424"/>
      <c r="Q319" s="190"/>
      <c r="R319" s="424"/>
      <c r="S319" s="190"/>
      <c r="T319" s="424"/>
      <c r="U319" s="190"/>
      <c r="V319" s="424"/>
      <c r="W319" s="190"/>
      <c r="X319" s="424"/>
      <c r="Y319" s="190"/>
      <c r="Z319" s="424"/>
      <c r="AA319" s="190"/>
      <c r="AB319" s="424"/>
      <c r="AC319" s="190">
        <v>1</v>
      </c>
      <c r="AD319" s="424"/>
      <c r="AE319" s="190">
        <v>1</v>
      </c>
      <c r="AF319" s="424"/>
      <c r="AG319" s="190">
        <v>1</v>
      </c>
      <c r="AH319" s="424"/>
      <c r="AI319" s="190">
        <v>2</v>
      </c>
      <c r="AJ319" s="424"/>
      <c r="AK319" s="190">
        <v>3</v>
      </c>
      <c r="AL319" s="424">
        <v>2</v>
      </c>
      <c r="AM319" s="190">
        <v>1</v>
      </c>
      <c r="AN319" s="424">
        <v>1</v>
      </c>
      <c r="AO319" s="190">
        <v>7</v>
      </c>
      <c r="AP319" s="90">
        <v>7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6" spans="1:2" s="385" customFormat="1" hidden="1" x14ac:dyDescent="0.2">
      <c r="A326" s="385">
        <f>SUM(B13:B26,D31:D56,B66,B73,B80,B112:F112,B120:F120,B128:F128,C132:C133,D137:D138,B142:B144,C148:J164,B170,B171,B172:B194,B195:AS195,B196:B200,B211,B219,B226,B229:B231,B274,B276:B289,B297,B299:B319)</f>
        <v>3669</v>
      </c>
      <c r="B326" s="385">
        <f>SUM(CG6:CT239)</f>
        <v>0</v>
      </c>
    </row>
  </sheetData>
  <mergeCells count="234">
    <mergeCell ref="S203:T203"/>
    <mergeCell ref="U203:V203"/>
    <mergeCell ref="W203:X203"/>
    <mergeCell ref="A275:AP275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U271:V271"/>
    <mergeCell ref="W271:X271"/>
    <mergeCell ref="Y271:Z271"/>
    <mergeCell ref="A271:A272"/>
    <mergeCell ref="B271:D271"/>
    <mergeCell ref="A202:A204"/>
    <mergeCell ref="B202:D203"/>
    <mergeCell ref="E202:AP202"/>
    <mergeCell ref="AM271:AN271"/>
    <mergeCell ref="AO271:AP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E271:F271"/>
    <mergeCell ref="G271:H271"/>
    <mergeCell ref="I271:J271"/>
    <mergeCell ref="K271:L271"/>
    <mergeCell ref="M271:N271"/>
    <mergeCell ref="Y203:Z203"/>
    <mergeCell ref="AA203:AB203"/>
    <mergeCell ref="M203:N203"/>
    <mergeCell ref="O203:P203"/>
    <mergeCell ref="Q203:R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  <mergeCell ref="A298:AP298"/>
    <mergeCell ref="AV58:AV60"/>
    <mergeCell ref="A295:A296"/>
    <mergeCell ref="B295:D295"/>
    <mergeCell ref="E295:F295"/>
    <mergeCell ref="G295:H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A295:AB295"/>
    <mergeCell ref="AC295:AD295"/>
    <mergeCell ref="AE295:AF295"/>
    <mergeCell ref="AG295:AH295"/>
    <mergeCell ref="AI295:AJ295"/>
    <mergeCell ref="AK295:AL295"/>
    <mergeCell ref="AM295:AN295"/>
    <mergeCell ref="AO295:AP295"/>
    <mergeCell ref="E58:AP58"/>
  </mergeCells>
  <dataValidations count="2">
    <dataValidation operator="greaterThanOrEqual" allowBlank="1" showInputMessage="1" showErrorMessage="1" error="Valor no Permitido" sqref="A270 A290:D293 A294" xr:uid="{6378F5F9-DEAB-4A82-AE42-BEF45318D044}"/>
    <dataValidation type="whole" operator="greaterThanOrEqual" allowBlank="1" showInputMessage="1" showErrorMessage="1" error="Valor no Permitido" sqref="B294:D319 A10:A269 A271:A289 E10:AV319 B10:D289 A295:A319" xr:uid="{044491CC-75B9-4822-9717-55514426383F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32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1.42578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104" ht="16.149999999999999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  <c r="CU2" s="2"/>
      <c r="CV2" s="2"/>
      <c r="CW2" s="2"/>
      <c r="CX2" s="2"/>
      <c r="CY2" s="2"/>
      <c r="CZ2" s="2"/>
    </row>
    <row r="3" spans="1:104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149999999999999" customHeight="1" x14ac:dyDescent="0.2">
      <c r="A4" s="1" t="str">
        <f>CONCATENATE("MES: ",[10]NOMBRE!B6," - ","( ",[10]NOMBRE!C6,[10]NOMBRE!D6," )")</f>
        <v>MES: SEPTIEMBRE - ( 09 )</v>
      </c>
      <c r="CU4" s="2"/>
      <c r="CV4" s="2"/>
      <c r="CW4" s="2"/>
      <c r="CX4" s="2"/>
      <c r="CY4" s="2"/>
      <c r="CZ4" s="2"/>
    </row>
    <row r="5" spans="1:104" ht="16.149999999999999" customHeight="1" x14ac:dyDescent="0.2">
      <c r="A5" s="1" t="str">
        <f>CONCATENATE("AÑO: ",[10]NOMBRE!B7)</f>
        <v>AÑO: 2019</v>
      </c>
      <c r="CU5" s="2"/>
      <c r="CV5" s="2"/>
      <c r="CW5" s="2"/>
      <c r="CX5" s="2"/>
      <c r="CY5" s="2"/>
      <c r="CZ5" s="2"/>
    </row>
    <row r="6" spans="1:104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14.25" customHeight="1" x14ac:dyDescent="0.2">
      <c r="A10" s="1140" t="s">
        <v>4</v>
      </c>
      <c r="B10" s="1141" t="s">
        <v>5</v>
      </c>
      <c r="C10" s="1142"/>
      <c r="D10" s="1113"/>
      <c r="E10" s="1110" t="s">
        <v>6</v>
      </c>
      <c r="F10" s="1121"/>
      <c r="G10" s="1121"/>
      <c r="H10" s="1121"/>
      <c r="I10" s="1121"/>
      <c r="J10" s="1121"/>
      <c r="K10" s="1121"/>
      <c r="L10" s="1121"/>
      <c r="M10" s="1121"/>
      <c r="N10" s="1121"/>
      <c r="O10" s="1121"/>
      <c r="P10" s="1121"/>
      <c r="Q10" s="1121"/>
      <c r="R10" s="1121"/>
      <c r="S10" s="1121"/>
      <c r="T10" s="1121"/>
      <c r="U10" s="1121"/>
      <c r="V10" s="1121"/>
      <c r="W10" s="1121"/>
      <c r="X10" s="1121"/>
      <c r="Y10" s="1121"/>
      <c r="Z10" s="1121"/>
      <c r="AA10" s="1121"/>
      <c r="AB10" s="1121"/>
      <c r="AC10" s="1121"/>
      <c r="AD10" s="1121"/>
      <c r="AE10" s="1121"/>
      <c r="AF10" s="1121"/>
      <c r="AG10" s="1121"/>
      <c r="AH10" s="1121"/>
      <c r="AI10" s="1121"/>
      <c r="AJ10" s="1121"/>
      <c r="AK10" s="1121"/>
      <c r="AL10" s="1121"/>
      <c r="AM10" s="1121"/>
      <c r="AN10" s="1121"/>
      <c r="AO10" s="1121"/>
      <c r="AP10" s="1111"/>
      <c r="AQ10" s="1121" t="s">
        <v>7</v>
      </c>
      <c r="AR10" s="1121"/>
      <c r="AS10" s="1121"/>
      <c r="AT10" s="1140" t="s">
        <v>8</v>
      </c>
      <c r="AU10" s="1118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x14ac:dyDescent="0.2">
      <c r="A11" s="847"/>
      <c r="B11" s="852"/>
      <c r="C11" s="853"/>
      <c r="D11" s="854"/>
      <c r="E11" s="1109" t="s">
        <v>10</v>
      </c>
      <c r="F11" s="1114"/>
      <c r="G11" s="1109" t="s">
        <v>11</v>
      </c>
      <c r="H11" s="1114"/>
      <c r="I11" s="1109" t="s">
        <v>12</v>
      </c>
      <c r="J11" s="1114"/>
      <c r="K11" s="1109" t="s">
        <v>13</v>
      </c>
      <c r="L11" s="1114"/>
      <c r="M11" s="1109" t="s">
        <v>14</v>
      </c>
      <c r="N11" s="1114"/>
      <c r="O11" s="1109" t="s">
        <v>15</v>
      </c>
      <c r="P11" s="1114"/>
      <c r="Q11" s="1109" t="s">
        <v>16</v>
      </c>
      <c r="R11" s="1114"/>
      <c r="S11" s="1109" t="s">
        <v>17</v>
      </c>
      <c r="T11" s="1114"/>
      <c r="U11" s="1109" t="s">
        <v>18</v>
      </c>
      <c r="V11" s="1114"/>
      <c r="W11" s="1109" t="s">
        <v>19</v>
      </c>
      <c r="X11" s="1114"/>
      <c r="Y11" s="1109" t="s">
        <v>20</v>
      </c>
      <c r="Z11" s="1114"/>
      <c r="AA11" s="1109" t="s">
        <v>21</v>
      </c>
      <c r="AB11" s="1114"/>
      <c r="AC11" s="1109" t="s">
        <v>22</v>
      </c>
      <c r="AD11" s="1114"/>
      <c r="AE11" s="1109" t="s">
        <v>23</v>
      </c>
      <c r="AF11" s="1114"/>
      <c r="AG11" s="1109" t="s">
        <v>24</v>
      </c>
      <c r="AH11" s="1114"/>
      <c r="AI11" s="1109" t="s">
        <v>25</v>
      </c>
      <c r="AJ11" s="1114"/>
      <c r="AK11" s="1109" t="s">
        <v>26</v>
      </c>
      <c r="AL11" s="1114"/>
      <c r="AM11" s="1109" t="s">
        <v>27</v>
      </c>
      <c r="AN11" s="1114"/>
      <c r="AO11" s="1110" t="s">
        <v>28</v>
      </c>
      <c r="AP11" s="1111"/>
      <c r="AQ11" s="1143" t="s">
        <v>29</v>
      </c>
      <c r="AR11" s="1144" t="s">
        <v>30</v>
      </c>
      <c r="AS11" s="1145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848"/>
      <c r="B12" s="15" t="s">
        <v>32</v>
      </c>
      <c r="C12" s="16" t="s">
        <v>33</v>
      </c>
      <c r="D12" s="707" t="s">
        <v>34</v>
      </c>
      <c r="E12" s="15" t="s">
        <v>33</v>
      </c>
      <c r="F12" s="707" t="s">
        <v>34</v>
      </c>
      <c r="G12" s="15" t="s">
        <v>33</v>
      </c>
      <c r="H12" s="707" t="s">
        <v>34</v>
      </c>
      <c r="I12" s="15" t="s">
        <v>33</v>
      </c>
      <c r="J12" s="707" t="s">
        <v>34</v>
      </c>
      <c r="K12" s="15" t="s">
        <v>33</v>
      </c>
      <c r="L12" s="707" t="s">
        <v>34</v>
      </c>
      <c r="M12" s="15" t="s">
        <v>33</v>
      </c>
      <c r="N12" s="707" t="s">
        <v>34</v>
      </c>
      <c r="O12" s="15" t="s">
        <v>33</v>
      </c>
      <c r="P12" s="707" t="s">
        <v>34</v>
      </c>
      <c r="Q12" s="15" t="s">
        <v>33</v>
      </c>
      <c r="R12" s="707" t="s">
        <v>34</v>
      </c>
      <c r="S12" s="15" t="s">
        <v>33</v>
      </c>
      <c r="T12" s="707" t="s">
        <v>34</v>
      </c>
      <c r="U12" s="15" t="s">
        <v>33</v>
      </c>
      <c r="V12" s="707" t="s">
        <v>34</v>
      </c>
      <c r="W12" s="15" t="s">
        <v>33</v>
      </c>
      <c r="X12" s="707" t="s">
        <v>34</v>
      </c>
      <c r="Y12" s="15" t="s">
        <v>33</v>
      </c>
      <c r="Z12" s="707" t="s">
        <v>34</v>
      </c>
      <c r="AA12" s="15" t="s">
        <v>33</v>
      </c>
      <c r="AB12" s="707" t="s">
        <v>34</v>
      </c>
      <c r="AC12" s="15" t="s">
        <v>33</v>
      </c>
      <c r="AD12" s="707" t="s">
        <v>34</v>
      </c>
      <c r="AE12" s="15" t="s">
        <v>33</v>
      </c>
      <c r="AF12" s="707" t="s">
        <v>34</v>
      </c>
      <c r="AG12" s="15" t="s">
        <v>33</v>
      </c>
      <c r="AH12" s="707" t="s">
        <v>34</v>
      </c>
      <c r="AI12" s="15" t="s">
        <v>33</v>
      </c>
      <c r="AJ12" s="707" t="s">
        <v>34</v>
      </c>
      <c r="AK12" s="15" t="s">
        <v>33</v>
      </c>
      <c r="AL12" s="707" t="s">
        <v>34</v>
      </c>
      <c r="AM12" s="15" t="s">
        <v>33</v>
      </c>
      <c r="AN12" s="707" t="s">
        <v>34</v>
      </c>
      <c r="AO12" s="15" t="s">
        <v>33</v>
      </c>
      <c r="AP12" s="741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694">
        <f t="shared" si="1"/>
        <v>0</v>
      </c>
      <c r="E13" s="23"/>
      <c r="F13" s="689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742"/>
      <c r="AP13" s="27"/>
      <c r="AQ13" s="710"/>
      <c r="AR13" s="29"/>
      <c r="AS13" s="689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694">
        <f>SUM(D22+D23+D24+D25)</f>
        <v>0</v>
      </c>
      <c r="E21" s="20">
        <f>SUM(E22:E25)</f>
        <v>0</v>
      </c>
      <c r="F21" s="694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743">
        <f t="shared" si="5"/>
        <v>0</v>
      </c>
      <c r="AP21" s="95">
        <f t="shared" si="5"/>
        <v>0</v>
      </c>
      <c r="AQ21" s="711">
        <f t="shared" si="5"/>
        <v>0</v>
      </c>
      <c r="AR21" s="21">
        <f t="shared" si="5"/>
        <v>0</v>
      </c>
      <c r="AS21" s="694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744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745"/>
      <c r="AU22" s="745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1146" t="s">
        <v>50</v>
      </c>
      <c r="B28" s="954" t="s">
        <v>51</v>
      </c>
      <c r="C28" s="1113"/>
      <c r="D28" s="1113" t="s">
        <v>5</v>
      </c>
      <c r="E28" s="1147" t="s">
        <v>6</v>
      </c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48"/>
      <c r="AC28" s="1148"/>
      <c r="AD28" s="1148"/>
      <c r="AE28" s="1148"/>
      <c r="AF28" s="1148"/>
      <c r="AG28" s="1148"/>
      <c r="AH28" s="1148"/>
      <c r="AI28" s="1148"/>
      <c r="AJ28" s="1148"/>
      <c r="AK28" s="1148"/>
      <c r="AL28" s="1148"/>
      <c r="AM28" s="1148"/>
      <c r="AN28" s="1148"/>
      <c r="AO28" s="1148"/>
      <c r="AP28" s="1149"/>
      <c r="AQ28" s="877" t="s">
        <v>7</v>
      </c>
      <c r="AR28" s="1121"/>
      <c r="AS28" s="1115"/>
      <c r="AT28" s="1113" t="s">
        <v>8</v>
      </c>
      <c r="AU28" s="1152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870"/>
      <c r="B29" s="853"/>
      <c r="C29" s="854"/>
      <c r="D29" s="854"/>
      <c r="E29" s="1150" t="s">
        <v>10</v>
      </c>
      <c r="F29" s="1151"/>
      <c r="G29" s="1150" t="s">
        <v>11</v>
      </c>
      <c r="H29" s="1151"/>
      <c r="I29" s="1150" t="s">
        <v>12</v>
      </c>
      <c r="J29" s="1151"/>
      <c r="K29" s="1150" t="s">
        <v>13</v>
      </c>
      <c r="L29" s="1151"/>
      <c r="M29" s="1153" t="s">
        <v>14</v>
      </c>
      <c r="N29" s="1151"/>
      <c r="O29" s="1150" t="s">
        <v>15</v>
      </c>
      <c r="P29" s="1151"/>
      <c r="Q29" s="1150" t="s">
        <v>16</v>
      </c>
      <c r="R29" s="1151"/>
      <c r="S29" s="1150" t="s">
        <v>17</v>
      </c>
      <c r="T29" s="1151"/>
      <c r="U29" s="1150" t="s">
        <v>18</v>
      </c>
      <c r="V29" s="1151"/>
      <c r="W29" s="1150" t="s">
        <v>19</v>
      </c>
      <c r="X29" s="1151"/>
      <c r="Y29" s="1150" t="s">
        <v>20</v>
      </c>
      <c r="Z29" s="1151"/>
      <c r="AA29" s="1150" t="s">
        <v>21</v>
      </c>
      <c r="AB29" s="1151"/>
      <c r="AC29" s="1150" t="s">
        <v>22</v>
      </c>
      <c r="AD29" s="1151"/>
      <c r="AE29" s="1150" t="s">
        <v>23</v>
      </c>
      <c r="AF29" s="1151"/>
      <c r="AG29" s="1150" t="s">
        <v>24</v>
      </c>
      <c r="AH29" s="1151"/>
      <c r="AI29" s="1150" t="s">
        <v>25</v>
      </c>
      <c r="AJ29" s="1151"/>
      <c r="AK29" s="1150" t="s">
        <v>26</v>
      </c>
      <c r="AL29" s="1151"/>
      <c r="AM29" s="1150" t="s">
        <v>27</v>
      </c>
      <c r="AN29" s="1151"/>
      <c r="AO29" s="1147" t="s">
        <v>28</v>
      </c>
      <c r="AP29" s="1149"/>
      <c r="AQ29" s="1154" t="s">
        <v>29</v>
      </c>
      <c r="AR29" s="1144" t="s">
        <v>30</v>
      </c>
      <c r="AS29" s="1155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967"/>
      <c r="B30" s="934"/>
      <c r="C30" s="935"/>
      <c r="D30" s="935"/>
      <c r="E30" s="116" t="s">
        <v>33</v>
      </c>
      <c r="F30" s="696" t="s">
        <v>34</v>
      </c>
      <c r="G30" s="116" t="s">
        <v>33</v>
      </c>
      <c r="H30" s="696" t="s">
        <v>34</v>
      </c>
      <c r="I30" s="116" t="s">
        <v>33</v>
      </c>
      <c r="J30" s="696" t="s">
        <v>34</v>
      </c>
      <c r="K30" s="116" t="s">
        <v>33</v>
      </c>
      <c r="L30" s="696" t="s">
        <v>34</v>
      </c>
      <c r="M30" s="713" t="s">
        <v>33</v>
      </c>
      <c r="N30" s="696" t="s">
        <v>34</v>
      </c>
      <c r="O30" s="116" t="s">
        <v>33</v>
      </c>
      <c r="P30" s="696" t="s">
        <v>34</v>
      </c>
      <c r="Q30" s="116" t="s">
        <v>33</v>
      </c>
      <c r="R30" s="696" t="s">
        <v>34</v>
      </c>
      <c r="S30" s="116" t="s">
        <v>33</v>
      </c>
      <c r="T30" s="696" t="s">
        <v>34</v>
      </c>
      <c r="U30" s="116" t="s">
        <v>33</v>
      </c>
      <c r="V30" s="696" t="s">
        <v>34</v>
      </c>
      <c r="W30" s="116" t="s">
        <v>33</v>
      </c>
      <c r="X30" s="696" t="s">
        <v>34</v>
      </c>
      <c r="Y30" s="116" t="s">
        <v>33</v>
      </c>
      <c r="Z30" s="696" t="s">
        <v>34</v>
      </c>
      <c r="AA30" s="116" t="s">
        <v>33</v>
      </c>
      <c r="AB30" s="696" t="s">
        <v>34</v>
      </c>
      <c r="AC30" s="116" t="s">
        <v>33</v>
      </c>
      <c r="AD30" s="696" t="s">
        <v>34</v>
      </c>
      <c r="AE30" s="116" t="s">
        <v>33</v>
      </c>
      <c r="AF30" s="696" t="s">
        <v>34</v>
      </c>
      <c r="AG30" s="116" t="s">
        <v>33</v>
      </c>
      <c r="AH30" s="696" t="s">
        <v>34</v>
      </c>
      <c r="AI30" s="116" t="s">
        <v>33</v>
      </c>
      <c r="AJ30" s="696" t="s">
        <v>34</v>
      </c>
      <c r="AK30" s="116" t="s">
        <v>33</v>
      </c>
      <c r="AL30" s="696" t="s">
        <v>34</v>
      </c>
      <c r="AM30" s="116" t="s">
        <v>33</v>
      </c>
      <c r="AN30" s="696" t="s">
        <v>34</v>
      </c>
      <c r="AO30" s="116" t="s">
        <v>33</v>
      </c>
      <c r="AP30" s="746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1156" t="s">
        <v>52</v>
      </c>
      <c r="B31" s="1157"/>
      <c r="C31" s="1158"/>
      <c r="D31" s="747">
        <f>SUM(E31:AP31)</f>
        <v>0</v>
      </c>
      <c r="E31" s="121"/>
      <c r="F31" s="122"/>
      <c r="G31" s="121"/>
      <c r="H31" s="748"/>
      <c r="I31" s="121"/>
      <c r="J31" s="748"/>
      <c r="K31" s="121"/>
      <c r="L31" s="122"/>
      <c r="M31" s="715"/>
      <c r="N31" s="748"/>
      <c r="O31" s="715"/>
      <c r="P31" s="748"/>
      <c r="Q31" s="715"/>
      <c r="R31" s="748"/>
      <c r="S31" s="715"/>
      <c r="T31" s="748"/>
      <c r="U31" s="715"/>
      <c r="V31" s="748"/>
      <c r="W31" s="715"/>
      <c r="X31" s="748"/>
      <c r="Y31" s="715"/>
      <c r="Z31" s="748"/>
      <c r="AA31" s="715"/>
      <c r="AB31" s="748"/>
      <c r="AC31" s="715"/>
      <c r="AD31" s="748"/>
      <c r="AE31" s="715"/>
      <c r="AF31" s="748"/>
      <c r="AG31" s="715"/>
      <c r="AH31" s="748"/>
      <c r="AI31" s="715"/>
      <c r="AJ31" s="748"/>
      <c r="AK31" s="715"/>
      <c r="AL31" s="748"/>
      <c r="AM31" s="715"/>
      <c r="AN31" s="748"/>
      <c r="AO31" s="715"/>
      <c r="AP31" s="749"/>
      <c r="AQ31" s="126"/>
      <c r="AR31" s="715"/>
      <c r="AS31" s="748"/>
      <c r="AT31" s="748"/>
      <c r="AU31" s="748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1159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705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705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1159" t="s">
        <v>79</v>
      </c>
      <c r="B58" s="1141" t="s">
        <v>80</v>
      </c>
      <c r="C58" s="954"/>
      <c r="D58" s="1113"/>
      <c r="E58" s="1110" t="s">
        <v>81</v>
      </c>
      <c r="F58" s="1121"/>
      <c r="G58" s="1121"/>
      <c r="H58" s="1121"/>
      <c r="I58" s="1121"/>
      <c r="J58" s="1121"/>
      <c r="K58" s="1121"/>
      <c r="L58" s="1121"/>
      <c r="M58" s="1121"/>
      <c r="N58" s="1121"/>
      <c r="O58" s="1121"/>
      <c r="P58" s="1121"/>
      <c r="Q58" s="1121"/>
      <c r="R58" s="1121"/>
      <c r="S58" s="1121"/>
      <c r="T58" s="1121"/>
      <c r="U58" s="1121"/>
      <c r="V58" s="1121"/>
      <c r="W58" s="1121"/>
      <c r="X58" s="1121"/>
      <c r="Y58" s="1121"/>
      <c r="Z58" s="1121"/>
      <c r="AA58" s="1121"/>
      <c r="AB58" s="1121"/>
      <c r="AC58" s="1121"/>
      <c r="AD58" s="1121"/>
      <c r="AE58" s="1121"/>
      <c r="AF58" s="1121"/>
      <c r="AG58" s="1121"/>
      <c r="AH58" s="1121"/>
      <c r="AI58" s="1121"/>
      <c r="AJ58" s="1121"/>
      <c r="AK58" s="1121"/>
      <c r="AL58" s="1121"/>
      <c r="AM58" s="1121"/>
      <c r="AN58" s="1121"/>
      <c r="AO58" s="1121"/>
      <c r="AP58" s="1115"/>
      <c r="AQ58" s="1140" t="s">
        <v>82</v>
      </c>
      <c r="AR58" s="1110" t="s">
        <v>7</v>
      </c>
      <c r="AS58" s="1121"/>
      <c r="AT58" s="1115"/>
      <c r="AU58" s="1118" t="s">
        <v>9</v>
      </c>
      <c r="AV58" s="1118" t="s">
        <v>65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895"/>
      <c r="B59" s="913"/>
      <c r="C59" s="934"/>
      <c r="D59" s="935"/>
      <c r="E59" s="1109" t="s">
        <v>10</v>
      </c>
      <c r="F59" s="1114"/>
      <c r="G59" s="1109" t="s">
        <v>11</v>
      </c>
      <c r="H59" s="1114"/>
      <c r="I59" s="1109" t="s">
        <v>12</v>
      </c>
      <c r="J59" s="1114"/>
      <c r="K59" s="1109" t="s">
        <v>13</v>
      </c>
      <c r="L59" s="1114"/>
      <c r="M59" s="1109" t="s">
        <v>14</v>
      </c>
      <c r="N59" s="1114"/>
      <c r="O59" s="1109" t="s">
        <v>15</v>
      </c>
      <c r="P59" s="1114"/>
      <c r="Q59" s="1109" t="s">
        <v>16</v>
      </c>
      <c r="R59" s="1114"/>
      <c r="S59" s="1109" t="s">
        <v>17</v>
      </c>
      <c r="T59" s="1114"/>
      <c r="U59" s="1109" t="s">
        <v>18</v>
      </c>
      <c r="V59" s="1114"/>
      <c r="W59" s="1109" t="s">
        <v>19</v>
      </c>
      <c r="X59" s="1114"/>
      <c r="Y59" s="1109" t="s">
        <v>20</v>
      </c>
      <c r="Z59" s="1114"/>
      <c r="AA59" s="1109" t="s">
        <v>21</v>
      </c>
      <c r="AB59" s="1165"/>
      <c r="AC59" s="1109" t="s">
        <v>22</v>
      </c>
      <c r="AD59" s="1114"/>
      <c r="AE59" s="1109" t="s">
        <v>23</v>
      </c>
      <c r="AF59" s="1114"/>
      <c r="AG59" s="1109" t="s">
        <v>24</v>
      </c>
      <c r="AH59" s="1114"/>
      <c r="AI59" s="1109" t="s">
        <v>25</v>
      </c>
      <c r="AJ59" s="1114"/>
      <c r="AK59" s="1109" t="s">
        <v>26</v>
      </c>
      <c r="AL59" s="1114"/>
      <c r="AM59" s="1109" t="s">
        <v>27</v>
      </c>
      <c r="AN59" s="1114"/>
      <c r="AO59" s="1121" t="s">
        <v>28</v>
      </c>
      <c r="AP59" s="1115"/>
      <c r="AQ59" s="847"/>
      <c r="AR59" s="1160" t="s">
        <v>29</v>
      </c>
      <c r="AS59" s="1144" t="s">
        <v>30</v>
      </c>
      <c r="AT59" s="1161" t="s">
        <v>31</v>
      </c>
      <c r="AU59" s="861"/>
      <c r="AV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912"/>
      <c r="B60" s="162" t="s">
        <v>32</v>
      </c>
      <c r="C60" s="163" t="s">
        <v>33</v>
      </c>
      <c r="D60" s="750" t="s">
        <v>34</v>
      </c>
      <c r="E60" s="708" t="s">
        <v>33</v>
      </c>
      <c r="F60" s="166" t="s">
        <v>34</v>
      </c>
      <c r="G60" s="708" t="s">
        <v>33</v>
      </c>
      <c r="H60" s="166" t="s">
        <v>34</v>
      </c>
      <c r="I60" s="708" t="s">
        <v>33</v>
      </c>
      <c r="J60" s="166" t="s">
        <v>34</v>
      </c>
      <c r="K60" s="708" t="s">
        <v>33</v>
      </c>
      <c r="L60" s="166" t="s">
        <v>34</v>
      </c>
      <c r="M60" s="15" t="s">
        <v>33</v>
      </c>
      <c r="N60" s="707" t="s">
        <v>34</v>
      </c>
      <c r="O60" s="708" t="s">
        <v>33</v>
      </c>
      <c r="P60" s="166" t="s">
        <v>34</v>
      </c>
      <c r="Q60" s="15" t="s">
        <v>33</v>
      </c>
      <c r="R60" s="707" t="s">
        <v>34</v>
      </c>
      <c r="S60" s="15" t="s">
        <v>33</v>
      </c>
      <c r="T60" s="707" t="s">
        <v>34</v>
      </c>
      <c r="U60" s="708" t="s">
        <v>33</v>
      </c>
      <c r="V60" s="707" t="s">
        <v>34</v>
      </c>
      <c r="W60" s="708" t="s">
        <v>33</v>
      </c>
      <c r="X60" s="166" t="s">
        <v>34</v>
      </c>
      <c r="Y60" s="15" t="s">
        <v>33</v>
      </c>
      <c r="Z60" s="707" t="s">
        <v>34</v>
      </c>
      <c r="AA60" s="708" t="s">
        <v>33</v>
      </c>
      <c r="AB60" s="167" t="s">
        <v>34</v>
      </c>
      <c r="AC60" s="708" t="s">
        <v>33</v>
      </c>
      <c r="AD60" s="166" t="s">
        <v>34</v>
      </c>
      <c r="AE60" s="708" t="s">
        <v>33</v>
      </c>
      <c r="AF60" s="166" t="s">
        <v>34</v>
      </c>
      <c r="AG60" s="708" t="s">
        <v>33</v>
      </c>
      <c r="AH60" s="166" t="s">
        <v>34</v>
      </c>
      <c r="AI60" s="15" t="s">
        <v>33</v>
      </c>
      <c r="AJ60" s="707" t="s">
        <v>34</v>
      </c>
      <c r="AK60" s="708" t="s">
        <v>33</v>
      </c>
      <c r="AL60" s="166" t="s">
        <v>34</v>
      </c>
      <c r="AM60" s="15" t="s">
        <v>33</v>
      </c>
      <c r="AN60" s="707" t="s">
        <v>34</v>
      </c>
      <c r="AO60" s="716" t="s">
        <v>33</v>
      </c>
      <c r="AP60" s="707" t="s">
        <v>34</v>
      </c>
      <c r="AQ60" s="848"/>
      <c r="AR60" s="915"/>
      <c r="AS60" s="866"/>
      <c r="AT60" s="986"/>
      <c r="AU60" s="862"/>
      <c r="AV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448"/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449"/>
      <c r="CA62" s="31" t="str">
        <f t="shared" ref="CA62:CA65" si="11">IF(B62=0,"",IF(AQ62="",IF(B62="","","* No olvide digitar la columna Beneficiarios. "),""))</f>
        <v/>
      </c>
      <c r="CB62" s="31" t="str">
        <f t="shared" ref="CB62:CB65" si="12">IF(B62&lt;AQ62,"* El número de Beneficiarios NO DEBE ser mayor que el Total. ","")</f>
        <v/>
      </c>
      <c r="CC62" s="31" t="str">
        <f t="shared" ref="CC62:CC64" si="13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4">IF(B62&lt;AQ62,1,0)</f>
        <v>0</v>
      </c>
      <c r="CH62" s="32" t="str">
        <f t="shared" ref="CH62:CH65" si="15">IF(B62=0,"",IF(AQ62="",IF(B62="","",1),0))</f>
        <v/>
      </c>
      <c r="CI62" s="32">
        <f t="shared" ref="CI62:CI65" si="16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449"/>
      <c r="CA63" s="31" t="str">
        <f t="shared" si="11"/>
        <v/>
      </c>
      <c r="CB63" s="31" t="str">
        <f t="shared" si="12"/>
        <v/>
      </c>
      <c r="CC63" s="31" t="str">
        <f t="shared" si="13"/>
        <v/>
      </c>
      <c r="CD63" s="31"/>
      <c r="CE63" s="31"/>
      <c r="CF63" s="31"/>
      <c r="CG63" s="32">
        <f t="shared" si="14"/>
        <v>0</v>
      </c>
      <c r="CH63" s="32" t="str">
        <f t="shared" si="15"/>
        <v/>
      </c>
      <c r="CI63" s="32">
        <f t="shared" si="16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449"/>
      <c r="CA64" s="31" t="str">
        <f t="shared" si="11"/>
        <v/>
      </c>
      <c r="CB64" s="31" t="str">
        <f t="shared" si="12"/>
        <v/>
      </c>
      <c r="CC64" s="31" t="str">
        <f t="shared" si="13"/>
        <v/>
      </c>
      <c r="CD64" s="31"/>
      <c r="CE64" s="31"/>
      <c r="CF64" s="31"/>
      <c r="CG64" s="32">
        <f t="shared" si="14"/>
        <v>0</v>
      </c>
      <c r="CH64" s="32" t="str">
        <f t="shared" si="15"/>
        <v/>
      </c>
      <c r="CI64" s="32">
        <f t="shared" si="16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450"/>
      <c r="CA65" s="31" t="str">
        <f t="shared" si="11"/>
        <v/>
      </c>
      <c r="CB65" s="31" t="str">
        <f t="shared" si="12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4"/>
        <v>0</v>
      </c>
      <c r="CH65" s="32" t="str">
        <f t="shared" si="15"/>
        <v/>
      </c>
      <c r="CI65" s="32">
        <f t="shared" si="16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751" t="s">
        <v>5</v>
      </c>
      <c r="B66" s="200">
        <f>SUM(B61:B65)</f>
        <v>0</v>
      </c>
      <c r="C66" s="201">
        <f>SUM(C61:C65)</f>
        <v>0</v>
      </c>
      <c r="D66" s="752">
        <f>SUM(D61:D65)</f>
        <v>0</v>
      </c>
      <c r="E66" s="203">
        <f t="shared" ref="E66:AS66" si="17">SUM(E61:E65)</f>
        <v>0</v>
      </c>
      <c r="F66" s="79">
        <f>SUM(F61:F65)</f>
        <v>0</v>
      </c>
      <c r="G66" s="203">
        <f t="shared" si="17"/>
        <v>0</v>
      </c>
      <c r="H66" s="204">
        <f t="shared" si="17"/>
        <v>0</v>
      </c>
      <c r="I66" s="203">
        <f t="shared" si="17"/>
        <v>0</v>
      </c>
      <c r="J66" s="204">
        <f t="shared" si="17"/>
        <v>0</v>
      </c>
      <c r="K66" s="203">
        <f t="shared" si="17"/>
        <v>0</v>
      </c>
      <c r="L66" s="204">
        <f t="shared" si="17"/>
        <v>0</v>
      </c>
      <c r="M66" s="203">
        <f t="shared" si="17"/>
        <v>0</v>
      </c>
      <c r="N66" s="204">
        <f t="shared" si="17"/>
        <v>0</v>
      </c>
      <c r="O66" s="203">
        <f t="shared" si="17"/>
        <v>0</v>
      </c>
      <c r="P66" s="204">
        <f t="shared" si="17"/>
        <v>0</v>
      </c>
      <c r="Q66" s="203">
        <f t="shared" si="17"/>
        <v>0</v>
      </c>
      <c r="R66" s="204">
        <f t="shared" si="17"/>
        <v>0</v>
      </c>
      <c r="S66" s="203">
        <f t="shared" si="17"/>
        <v>0</v>
      </c>
      <c r="T66" s="204">
        <f t="shared" si="17"/>
        <v>0</v>
      </c>
      <c r="U66" s="203">
        <f t="shared" si="17"/>
        <v>0</v>
      </c>
      <c r="V66" s="204">
        <f t="shared" si="17"/>
        <v>0</v>
      </c>
      <c r="W66" s="203">
        <f t="shared" si="17"/>
        <v>0</v>
      </c>
      <c r="X66" s="204">
        <f t="shared" si="17"/>
        <v>0</v>
      </c>
      <c r="Y66" s="205">
        <f t="shared" si="17"/>
        <v>0</v>
      </c>
      <c r="Z66" s="204">
        <f t="shared" si="17"/>
        <v>0</v>
      </c>
      <c r="AA66" s="206">
        <f t="shared" si="17"/>
        <v>0</v>
      </c>
      <c r="AB66" s="207">
        <f t="shared" si="17"/>
        <v>0</v>
      </c>
      <c r="AC66" s="205">
        <f t="shared" si="17"/>
        <v>0</v>
      </c>
      <c r="AD66" s="204">
        <f t="shared" si="17"/>
        <v>0</v>
      </c>
      <c r="AE66" s="205">
        <f t="shared" si="17"/>
        <v>0</v>
      </c>
      <c r="AF66" s="204">
        <f t="shared" si="17"/>
        <v>0</v>
      </c>
      <c r="AG66" s="205">
        <f t="shared" si="17"/>
        <v>0</v>
      </c>
      <c r="AH66" s="204">
        <f t="shared" si="17"/>
        <v>0</v>
      </c>
      <c r="AI66" s="205">
        <f t="shared" si="17"/>
        <v>0</v>
      </c>
      <c r="AJ66" s="204">
        <f t="shared" si="17"/>
        <v>0</v>
      </c>
      <c r="AK66" s="205">
        <f t="shared" si="17"/>
        <v>0</v>
      </c>
      <c r="AL66" s="204">
        <f t="shared" si="17"/>
        <v>0</v>
      </c>
      <c r="AM66" s="205">
        <f t="shared" si="17"/>
        <v>0</v>
      </c>
      <c r="AN66" s="204">
        <f t="shared" si="17"/>
        <v>0</v>
      </c>
      <c r="AO66" s="206">
        <f t="shared" si="17"/>
        <v>0</v>
      </c>
      <c r="AP66" s="207">
        <f t="shared" si="17"/>
        <v>0</v>
      </c>
      <c r="AQ66" s="208">
        <f t="shared" si="17"/>
        <v>0</v>
      </c>
      <c r="AR66" s="209">
        <f t="shared" si="17"/>
        <v>0</v>
      </c>
      <c r="AS66" s="210">
        <f t="shared" si="17"/>
        <v>0</v>
      </c>
      <c r="AT66" s="211">
        <f>SUM(AT61:AT65)</f>
        <v>0</v>
      </c>
      <c r="AU66" s="211">
        <f>SUM(AU61:AU65)</f>
        <v>0</v>
      </c>
      <c r="AV66" s="575">
        <f>SUM(AV61:AV65)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703" t="s">
        <v>79</v>
      </c>
      <c r="B68" s="702" t="s">
        <v>80</v>
      </c>
      <c r="C68" s="704" t="s">
        <v>29</v>
      </c>
      <c r="D68" s="704" t="s">
        <v>89</v>
      </c>
      <c r="E68" s="704" t="s">
        <v>31</v>
      </c>
      <c r="F68" s="704" t="s">
        <v>9</v>
      </c>
      <c r="G68" s="704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80" t="s">
        <v>85</v>
      </c>
      <c r="B70" s="217">
        <f t="shared" ref="B70:B72" si="18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80" t="s">
        <v>86</v>
      </c>
      <c r="B71" s="217">
        <f t="shared" si="18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80" t="s">
        <v>87</v>
      </c>
      <c r="B72" s="218">
        <f t="shared" si="18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751" t="s">
        <v>5</v>
      </c>
      <c r="B73" s="219">
        <f>SUM(B69:B72)</f>
        <v>0</v>
      </c>
      <c r="C73" s="219">
        <f>SUM(C69:C72)</f>
        <v>0</v>
      </c>
      <c r="D73" s="219">
        <f t="shared" ref="D73:E73" si="19">SUM(D69:D72)</f>
        <v>0</v>
      </c>
      <c r="E73" s="219">
        <f t="shared" si="19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703" t="s">
        <v>79</v>
      </c>
      <c r="B75" s="702" t="s">
        <v>80</v>
      </c>
      <c r="C75" s="704" t="s">
        <v>29</v>
      </c>
      <c r="D75" s="704" t="s">
        <v>89</v>
      </c>
      <c r="E75" s="704" t="s">
        <v>31</v>
      </c>
      <c r="F75" s="704" t="s">
        <v>9</v>
      </c>
      <c r="G75" s="704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80" t="s">
        <v>85</v>
      </c>
      <c r="B77" s="217">
        <f t="shared" ref="B77:B79" si="20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80" t="s">
        <v>86</v>
      </c>
      <c r="B78" s="217">
        <f t="shared" si="20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80" t="s">
        <v>87</v>
      </c>
      <c r="B79" s="218">
        <f t="shared" si="20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751" t="s">
        <v>5</v>
      </c>
      <c r="B80" s="219">
        <f>SUM(B76:B79)</f>
        <v>0</v>
      </c>
      <c r="C80" s="219">
        <f>SUM(C76:C79)</f>
        <v>0</v>
      </c>
      <c r="D80" s="219">
        <f t="shared" ref="D80:F80" si="21">SUM(D76:D79)</f>
        <v>0</v>
      </c>
      <c r="E80" s="219">
        <f t="shared" si="21"/>
        <v>0</v>
      </c>
      <c r="F80" s="219">
        <f t="shared" si="21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709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753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8" customHeight="1" x14ac:dyDescent="0.2">
      <c r="A112" s="754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755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756" t="s">
        <v>8</v>
      </c>
      <c r="F114" s="753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8.75" customHeight="1" x14ac:dyDescent="0.2">
      <c r="A120" s="751" t="s">
        <v>5</v>
      </c>
      <c r="B120" s="241">
        <f>SUM(B115:B119)</f>
        <v>0</v>
      </c>
      <c r="C120" s="242">
        <f>SUM(C115:C119)</f>
        <v>0</v>
      </c>
      <c r="D120" s="717">
        <f>SUM(D115:D119)</f>
        <v>0</v>
      </c>
      <c r="E120" s="755">
        <f>SUM(E115:E119)</f>
        <v>0</v>
      </c>
      <c r="F120" s="755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756" t="s">
        <v>8</v>
      </c>
      <c r="F122" s="753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2"/>
      <c r="CV126" s="2"/>
      <c r="CW126" s="2"/>
      <c r="CX126" s="2"/>
      <c r="CY126" s="2"/>
      <c r="CZ126" s="2"/>
    </row>
    <row r="127" spans="1:104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2"/>
      <c r="CV127" s="2"/>
      <c r="CW127" s="2"/>
      <c r="CX127" s="2"/>
      <c r="CY127" s="2"/>
      <c r="CZ127" s="2"/>
    </row>
    <row r="128" spans="1:104" ht="19.5" customHeight="1" x14ac:dyDescent="0.2">
      <c r="A128" s="751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755">
        <f>SUM(E123:E127)</f>
        <v>0</v>
      </c>
      <c r="F128" s="755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2"/>
      <c r="CV128" s="2"/>
      <c r="CW128" s="2"/>
      <c r="CX128" s="2"/>
      <c r="CY128" s="2"/>
      <c r="CZ128" s="2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1162" t="s">
        <v>129</v>
      </c>
      <c r="B130" s="1163"/>
      <c r="C130" s="1164" t="s">
        <v>5</v>
      </c>
      <c r="D130" s="1110" t="s">
        <v>7</v>
      </c>
      <c r="E130" s="1121"/>
      <c r="F130" s="1121"/>
      <c r="G130" s="1140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716" t="s">
        <v>30</v>
      </c>
      <c r="F131" s="707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1162" t="s">
        <v>133</v>
      </c>
      <c r="B135" s="991"/>
      <c r="C135" s="1163"/>
      <c r="D135" s="1164" t="s">
        <v>5</v>
      </c>
      <c r="E135" s="1110" t="s">
        <v>7</v>
      </c>
      <c r="F135" s="1121"/>
      <c r="G135" s="1121"/>
      <c r="H135" s="1140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707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757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758"/>
      <c r="F139" s="759"/>
      <c r="G139" s="760"/>
      <c r="H139" s="761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1166" t="s">
        <v>137</v>
      </c>
      <c r="B140" s="1167" t="s">
        <v>5</v>
      </c>
      <c r="C140" s="1168" t="s">
        <v>138</v>
      </c>
      <c r="D140" s="1169"/>
      <c r="E140" s="1170"/>
      <c r="F140" s="930" t="s">
        <v>139</v>
      </c>
      <c r="G140" s="931" t="s">
        <v>140</v>
      </c>
      <c r="H140" s="1174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762" t="s">
        <v>143</v>
      </c>
      <c r="F141" s="930"/>
      <c r="G141" s="931"/>
      <c r="H141" s="762" t="s">
        <v>29</v>
      </c>
      <c r="I141" s="702" t="s">
        <v>30</v>
      </c>
      <c r="J141" s="702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2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3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4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2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3"/>
        <v/>
      </c>
      <c r="CB144" s="31"/>
      <c r="CC144" s="31"/>
      <c r="CD144" s="31"/>
      <c r="CE144" s="31"/>
      <c r="CF144" s="31"/>
      <c r="CG144" s="32">
        <f t="shared" si="24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104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1.75" customHeight="1" x14ac:dyDescent="0.2">
      <c r="A146" s="1166" t="s">
        <v>145</v>
      </c>
      <c r="B146" s="1167" t="s">
        <v>146</v>
      </c>
      <c r="C146" s="1168" t="s">
        <v>147</v>
      </c>
      <c r="D146" s="1170"/>
      <c r="E146" s="1169" t="s">
        <v>148</v>
      </c>
      <c r="F146" s="1170"/>
      <c r="G146" s="1169" t="s">
        <v>149</v>
      </c>
      <c r="H146" s="1170"/>
      <c r="I146" s="1168" t="s">
        <v>150</v>
      </c>
      <c r="J146" s="1170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" customHeight="1" x14ac:dyDescent="0.2">
      <c r="A147" s="912"/>
      <c r="B147" s="848"/>
      <c r="C147" s="15" t="s">
        <v>151</v>
      </c>
      <c r="D147" s="762" t="s">
        <v>152</v>
      </c>
      <c r="E147" s="15" t="s">
        <v>151</v>
      </c>
      <c r="F147" s="763" t="s">
        <v>152</v>
      </c>
      <c r="G147" s="15" t="s">
        <v>151</v>
      </c>
      <c r="H147" s="762" t="s">
        <v>152</v>
      </c>
      <c r="I147" s="15" t="s">
        <v>151</v>
      </c>
      <c r="J147" s="762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1167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1167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ht="15" customHeight="1" x14ac:dyDescent="0.2">
      <c r="A167" s="1171" t="s">
        <v>35</v>
      </c>
      <c r="B167" s="1172" t="s">
        <v>5</v>
      </c>
      <c r="C167" s="954"/>
      <c r="D167" s="1173"/>
      <c r="E167" s="1175" t="s">
        <v>81</v>
      </c>
      <c r="F167" s="1176"/>
      <c r="G167" s="1176"/>
      <c r="H167" s="1176"/>
      <c r="I167" s="1176"/>
      <c r="J167" s="1176"/>
      <c r="K167" s="1176"/>
      <c r="L167" s="1176"/>
      <c r="M167" s="1176"/>
      <c r="N167" s="1176"/>
      <c r="O167" s="1176"/>
      <c r="P167" s="1176"/>
      <c r="Q167" s="1176"/>
      <c r="R167" s="1176"/>
      <c r="S167" s="1176"/>
      <c r="T167" s="1176"/>
      <c r="U167" s="1176"/>
      <c r="V167" s="1176"/>
      <c r="W167" s="1176"/>
      <c r="X167" s="1176"/>
      <c r="Y167" s="1176"/>
      <c r="Z167" s="1176"/>
      <c r="AA167" s="1176"/>
      <c r="AB167" s="1176"/>
      <c r="AC167" s="1176"/>
      <c r="AD167" s="1176"/>
      <c r="AE167" s="1176"/>
      <c r="AF167" s="1176"/>
      <c r="AG167" s="1176"/>
      <c r="AH167" s="1176"/>
      <c r="AI167" s="1176"/>
      <c r="AJ167" s="1176"/>
      <c r="AK167" s="1176"/>
      <c r="AL167" s="1176"/>
      <c r="AM167" s="1176"/>
      <c r="AN167" s="1176"/>
      <c r="AO167" s="1176"/>
      <c r="AP167" s="1177"/>
      <c r="AQ167" s="1178" t="s">
        <v>170</v>
      </c>
      <c r="AR167" s="1178"/>
      <c r="AS167" s="1179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15" customHeight="1" x14ac:dyDescent="0.2">
      <c r="A168" s="933"/>
      <c r="B168" s="913"/>
      <c r="C168" s="934"/>
      <c r="D168" s="935"/>
      <c r="E168" s="1168" t="s">
        <v>10</v>
      </c>
      <c r="F168" s="1170"/>
      <c r="G168" s="1168" t="s">
        <v>11</v>
      </c>
      <c r="H168" s="1170"/>
      <c r="I168" s="1168" t="s">
        <v>12</v>
      </c>
      <c r="J168" s="1170"/>
      <c r="K168" s="1168" t="s">
        <v>13</v>
      </c>
      <c r="L168" s="1170"/>
      <c r="M168" s="1168" t="s">
        <v>14</v>
      </c>
      <c r="N168" s="1170"/>
      <c r="O168" s="1168" t="s">
        <v>15</v>
      </c>
      <c r="P168" s="1170"/>
      <c r="Q168" s="1168" t="s">
        <v>16</v>
      </c>
      <c r="R168" s="1170"/>
      <c r="S168" s="1168" t="s">
        <v>17</v>
      </c>
      <c r="T168" s="1170"/>
      <c r="U168" s="1168" t="s">
        <v>18</v>
      </c>
      <c r="V168" s="1170"/>
      <c r="W168" s="1168" t="s">
        <v>19</v>
      </c>
      <c r="X168" s="1170"/>
      <c r="Y168" s="1168" t="s">
        <v>20</v>
      </c>
      <c r="Z168" s="1170"/>
      <c r="AA168" s="1168" t="s">
        <v>21</v>
      </c>
      <c r="AB168" s="1170"/>
      <c r="AC168" s="1168" t="s">
        <v>22</v>
      </c>
      <c r="AD168" s="1170"/>
      <c r="AE168" s="1168" t="s">
        <v>23</v>
      </c>
      <c r="AF168" s="1170"/>
      <c r="AG168" s="1168" t="s">
        <v>24</v>
      </c>
      <c r="AH168" s="1170"/>
      <c r="AI168" s="1168" t="s">
        <v>25</v>
      </c>
      <c r="AJ168" s="1170"/>
      <c r="AK168" s="1168" t="s">
        <v>26</v>
      </c>
      <c r="AL168" s="1170"/>
      <c r="AM168" s="1168" t="s">
        <v>27</v>
      </c>
      <c r="AN168" s="1170"/>
      <c r="AO168" s="1175" t="s">
        <v>28</v>
      </c>
      <c r="AP168" s="1177"/>
      <c r="AQ168" s="1180" t="s">
        <v>171</v>
      </c>
      <c r="AR168" s="1175" t="s">
        <v>172</v>
      </c>
      <c r="AS168" s="1176"/>
      <c r="AT168" s="76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35.25" customHeight="1" x14ac:dyDescent="0.2">
      <c r="A169" s="923"/>
      <c r="B169" s="225" t="s">
        <v>32</v>
      </c>
      <c r="C169" s="226" t="s">
        <v>33</v>
      </c>
      <c r="D169" s="701" t="s">
        <v>34</v>
      </c>
      <c r="E169" s="765" t="s">
        <v>33</v>
      </c>
      <c r="F169" s="763" t="s">
        <v>34</v>
      </c>
      <c r="G169" s="765" t="s">
        <v>33</v>
      </c>
      <c r="H169" s="763" t="s">
        <v>34</v>
      </c>
      <c r="I169" s="765" t="s">
        <v>33</v>
      </c>
      <c r="J169" s="763" t="s">
        <v>34</v>
      </c>
      <c r="K169" s="765" t="s">
        <v>33</v>
      </c>
      <c r="L169" s="763" t="s">
        <v>34</v>
      </c>
      <c r="M169" s="765" t="s">
        <v>33</v>
      </c>
      <c r="N169" s="763" t="s">
        <v>34</v>
      </c>
      <c r="O169" s="765" t="s">
        <v>33</v>
      </c>
      <c r="P169" s="763" t="s">
        <v>34</v>
      </c>
      <c r="Q169" s="765" t="s">
        <v>33</v>
      </c>
      <c r="R169" s="763" t="s">
        <v>34</v>
      </c>
      <c r="S169" s="765" t="s">
        <v>33</v>
      </c>
      <c r="T169" s="763" t="s">
        <v>34</v>
      </c>
      <c r="U169" s="765" t="s">
        <v>33</v>
      </c>
      <c r="V169" s="763" t="s">
        <v>34</v>
      </c>
      <c r="W169" s="765" t="s">
        <v>33</v>
      </c>
      <c r="X169" s="763" t="s">
        <v>34</v>
      </c>
      <c r="Y169" s="765" t="s">
        <v>33</v>
      </c>
      <c r="Z169" s="763" t="s">
        <v>34</v>
      </c>
      <c r="AA169" s="765" t="s">
        <v>33</v>
      </c>
      <c r="AB169" s="763" t="s">
        <v>34</v>
      </c>
      <c r="AC169" s="765" t="s">
        <v>33</v>
      </c>
      <c r="AD169" s="763" t="s">
        <v>34</v>
      </c>
      <c r="AE169" s="765" t="s">
        <v>33</v>
      </c>
      <c r="AF169" s="763" t="s">
        <v>34</v>
      </c>
      <c r="AG169" s="765" t="s">
        <v>33</v>
      </c>
      <c r="AH169" s="763" t="s">
        <v>34</v>
      </c>
      <c r="AI169" s="765" t="s">
        <v>33</v>
      </c>
      <c r="AJ169" s="763" t="s">
        <v>34</v>
      </c>
      <c r="AK169" s="765" t="s">
        <v>33</v>
      </c>
      <c r="AL169" s="763" t="s">
        <v>34</v>
      </c>
      <c r="AM169" s="765" t="s">
        <v>33</v>
      </c>
      <c r="AN169" s="763" t="s">
        <v>34</v>
      </c>
      <c r="AO169" s="765" t="s">
        <v>33</v>
      </c>
      <c r="AP169" s="766" t="s">
        <v>34</v>
      </c>
      <c r="AQ169" s="939"/>
      <c r="AR169" s="702" t="s">
        <v>173</v>
      </c>
      <c r="AS169" s="707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x14ac:dyDescent="0.2">
      <c r="A170" s="767" t="s">
        <v>52</v>
      </c>
      <c r="B170" s="200">
        <f t="shared" ref="B170:B176" si="25">SUM(C170+D170)</f>
        <v>292</v>
      </c>
      <c r="C170" s="201">
        <f t="shared" ref="C170:C180" si="26">SUM(E170+G170+I170+K170+M170+O170+Q170+S170+U170+W170+Y170+AA170+AC170+AE170+AG170+AI170+AK170+AM170+AO170)</f>
        <v>134</v>
      </c>
      <c r="D170" s="688">
        <f t="shared" ref="D170:D187" si="27">SUM(F170+H170+J170+L170+N170+P170+R170+T170+V170+X170+Z170+AB170+AD170+AF170+AH170+AJ170+AL170+AN170+AP170)</f>
        <v>158</v>
      </c>
      <c r="E170" s="23">
        <v>5</v>
      </c>
      <c r="F170" s="689">
        <v>1</v>
      </c>
      <c r="G170" s="23">
        <v>1</v>
      </c>
      <c r="H170" s="25">
        <v>0</v>
      </c>
      <c r="I170" s="23">
        <v>0</v>
      </c>
      <c r="J170" s="25">
        <v>1</v>
      </c>
      <c r="K170" s="23">
        <v>6</v>
      </c>
      <c r="L170" s="25">
        <v>0</v>
      </c>
      <c r="M170" s="23">
        <v>3</v>
      </c>
      <c r="N170" s="25">
        <v>2</v>
      </c>
      <c r="O170" s="23">
        <v>1</v>
      </c>
      <c r="P170" s="25">
        <v>7</v>
      </c>
      <c r="Q170" s="23">
        <v>3</v>
      </c>
      <c r="R170" s="25">
        <v>0</v>
      </c>
      <c r="S170" s="23">
        <v>0</v>
      </c>
      <c r="T170" s="25">
        <v>1</v>
      </c>
      <c r="U170" s="23">
        <v>2</v>
      </c>
      <c r="V170" s="25">
        <v>1</v>
      </c>
      <c r="W170" s="23">
        <v>1</v>
      </c>
      <c r="X170" s="25">
        <v>3</v>
      </c>
      <c r="Y170" s="23">
        <v>3</v>
      </c>
      <c r="Z170" s="25">
        <v>8</v>
      </c>
      <c r="AA170" s="23">
        <v>9</v>
      </c>
      <c r="AB170" s="25">
        <v>5</v>
      </c>
      <c r="AC170" s="23">
        <v>10</v>
      </c>
      <c r="AD170" s="25">
        <v>14</v>
      </c>
      <c r="AE170" s="23">
        <v>8</v>
      </c>
      <c r="AF170" s="25">
        <v>20</v>
      </c>
      <c r="AG170" s="23">
        <v>13</v>
      </c>
      <c r="AH170" s="25">
        <v>15</v>
      </c>
      <c r="AI170" s="23">
        <v>10</v>
      </c>
      <c r="AJ170" s="25">
        <v>11</v>
      </c>
      <c r="AK170" s="23">
        <v>15</v>
      </c>
      <c r="AL170" s="25">
        <v>25</v>
      </c>
      <c r="AM170" s="23">
        <v>16</v>
      </c>
      <c r="AN170" s="25">
        <v>18</v>
      </c>
      <c r="AO170" s="742">
        <v>28</v>
      </c>
      <c r="AP170" s="27">
        <v>26</v>
      </c>
      <c r="AQ170" s="690">
        <v>178</v>
      </c>
      <c r="AR170" s="310">
        <v>49</v>
      </c>
      <c r="AS170" s="689">
        <v>65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x14ac:dyDescent="0.2">
      <c r="A171" s="312" t="s">
        <v>36</v>
      </c>
      <c r="B171" s="313">
        <f t="shared" si="25"/>
        <v>0</v>
      </c>
      <c r="C171" s="314">
        <f t="shared" si="26"/>
        <v>0</v>
      </c>
      <c r="D171" s="315">
        <f>SUM(F171+H171+J171+L171+N171+P171+R171+T171+V171+X171+Z171+AB171+AD171+AF171+AH171+AJ171+AL171+AN171+AP171)</f>
        <v>0</v>
      </c>
      <c r="E171" s="84">
        <v>0</v>
      </c>
      <c r="F171" s="316">
        <v>0</v>
      </c>
      <c r="G171" s="84">
        <v>0</v>
      </c>
      <c r="H171" s="85">
        <v>0</v>
      </c>
      <c r="I171" s="84">
        <v>0</v>
      </c>
      <c r="J171" s="85">
        <v>0</v>
      </c>
      <c r="K171" s="84">
        <v>0</v>
      </c>
      <c r="L171" s="85">
        <v>0</v>
      </c>
      <c r="M171" s="84">
        <v>0</v>
      </c>
      <c r="N171" s="85">
        <v>0</v>
      </c>
      <c r="O171" s="84">
        <v>0</v>
      </c>
      <c r="P171" s="85">
        <v>0</v>
      </c>
      <c r="Q171" s="84">
        <v>0</v>
      </c>
      <c r="R171" s="85">
        <v>0</v>
      </c>
      <c r="S171" s="84">
        <v>0</v>
      </c>
      <c r="T171" s="85">
        <v>0</v>
      </c>
      <c r="U171" s="84">
        <v>0</v>
      </c>
      <c r="V171" s="85">
        <v>0</v>
      </c>
      <c r="W171" s="84">
        <v>0</v>
      </c>
      <c r="X171" s="85">
        <v>0</v>
      </c>
      <c r="Y171" s="84">
        <v>0</v>
      </c>
      <c r="Z171" s="85">
        <v>0</v>
      </c>
      <c r="AA171" s="84">
        <v>0</v>
      </c>
      <c r="AB171" s="85">
        <v>0</v>
      </c>
      <c r="AC171" s="84">
        <v>0</v>
      </c>
      <c r="AD171" s="85">
        <v>0</v>
      </c>
      <c r="AE171" s="84">
        <v>0</v>
      </c>
      <c r="AF171" s="85">
        <v>0</v>
      </c>
      <c r="AG171" s="84">
        <v>0</v>
      </c>
      <c r="AH171" s="85">
        <v>0</v>
      </c>
      <c r="AI171" s="84">
        <v>0</v>
      </c>
      <c r="AJ171" s="85">
        <v>0</v>
      </c>
      <c r="AK171" s="84">
        <v>0</v>
      </c>
      <c r="AL171" s="85">
        <v>0</v>
      </c>
      <c r="AM171" s="84">
        <v>0</v>
      </c>
      <c r="AN171" s="85">
        <v>0</v>
      </c>
      <c r="AO171" s="86">
        <v>0</v>
      </c>
      <c r="AP171" s="87">
        <v>0</v>
      </c>
      <c r="AQ171" s="317">
        <v>0</v>
      </c>
      <c r="AR171" s="318">
        <v>0</v>
      </c>
      <c r="AS171" s="316">
        <v>0</v>
      </c>
      <c r="AT171" s="311" t="str">
        <f t="shared" ref="AT171:AT194" si="28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29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0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27" customHeight="1" x14ac:dyDescent="0.2">
      <c r="A172" s="319" t="s">
        <v>175</v>
      </c>
      <c r="B172" s="320">
        <f t="shared" si="25"/>
        <v>8</v>
      </c>
      <c r="C172" s="321">
        <f t="shared" si="26"/>
        <v>3</v>
      </c>
      <c r="D172" s="322">
        <f t="shared" si="27"/>
        <v>5</v>
      </c>
      <c r="E172" s="37">
        <v>0</v>
      </c>
      <c r="F172" s="38">
        <v>0</v>
      </c>
      <c r="G172" s="37">
        <v>0</v>
      </c>
      <c r="H172" s="39">
        <v>0</v>
      </c>
      <c r="I172" s="37">
        <v>0</v>
      </c>
      <c r="J172" s="39">
        <v>0</v>
      </c>
      <c r="K172" s="37">
        <v>0</v>
      </c>
      <c r="L172" s="39">
        <v>0</v>
      </c>
      <c r="M172" s="37">
        <v>0</v>
      </c>
      <c r="N172" s="39">
        <v>0</v>
      </c>
      <c r="O172" s="37">
        <v>0</v>
      </c>
      <c r="P172" s="39">
        <v>0</v>
      </c>
      <c r="Q172" s="37">
        <v>0</v>
      </c>
      <c r="R172" s="39">
        <v>0</v>
      </c>
      <c r="S172" s="37">
        <v>0</v>
      </c>
      <c r="T172" s="39">
        <v>0</v>
      </c>
      <c r="U172" s="37">
        <v>0</v>
      </c>
      <c r="V172" s="39">
        <v>0</v>
      </c>
      <c r="W172" s="37">
        <v>0</v>
      </c>
      <c r="X172" s="39">
        <v>0</v>
      </c>
      <c r="Y172" s="37">
        <v>0</v>
      </c>
      <c r="Z172" s="39">
        <v>0</v>
      </c>
      <c r="AA172" s="37">
        <v>0</v>
      </c>
      <c r="AB172" s="39">
        <v>0</v>
      </c>
      <c r="AC172" s="37">
        <v>0</v>
      </c>
      <c r="AD172" s="39">
        <v>0</v>
      </c>
      <c r="AE172" s="37">
        <v>0</v>
      </c>
      <c r="AF172" s="39">
        <v>1</v>
      </c>
      <c r="AG172" s="37">
        <v>0</v>
      </c>
      <c r="AH172" s="39">
        <v>0</v>
      </c>
      <c r="AI172" s="37">
        <v>0</v>
      </c>
      <c r="AJ172" s="39">
        <v>1</v>
      </c>
      <c r="AK172" s="37">
        <v>1</v>
      </c>
      <c r="AL172" s="39">
        <v>2</v>
      </c>
      <c r="AM172" s="37">
        <v>2</v>
      </c>
      <c r="AN172" s="39">
        <v>1</v>
      </c>
      <c r="AO172" s="40">
        <v>0</v>
      </c>
      <c r="AP172" s="41">
        <v>0</v>
      </c>
      <c r="AQ172" s="174">
        <v>2</v>
      </c>
      <c r="AR172" s="216">
        <v>4</v>
      </c>
      <c r="AS172" s="38">
        <v>2</v>
      </c>
      <c r="AT172" s="311" t="str">
        <f t="shared" si="28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29"/>
        <v/>
      </c>
      <c r="CB172" s="31"/>
      <c r="CC172" s="31"/>
      <c r="CD172" s="31"/>
      <c r="CE172" s="31"/>
      <c r="CF172" s="31"/>
      <c r="CG172" s="32">
        <f t="shared" si="3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3.5" customHeight="1" x14ac:dyDescent="0.2">
      <c r="A173" s="323" t="s">
        <v>176</v>
      </c>
      <c r="B173" s="324">
        <f t="shared" si="25"/>
        <v>0</v>
      </c>
      <c r="C173" s="325">
        <f t="shared" si="26"/>
        <v>0</v>
      </c>
      <c r="D173" s="326">
        <f t="shared" si="27"/>
        <v>0</v>
      </c>
      <c r="E173" s="51">
        <v>0</v>
      </c>
      <c r="F173" s="57">
        <v>0</v>
      </c>
      <c r="G173" s="51">
        <v>0</v>
      </c>
      <c r="H173" s="57">
        <v>0</v>
      </c>
      <c r="I173" s="51">
        <v>0</v>
      </c>
      <c r="J173" s="57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7">
        <v>0</v>
      </c>
      <c r="AC173" s="51">
        <v>0</v>
      </c>
      <c r="AD173" s="57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51">
        <v>0</v>
      </c>
      <c r="AL173" s="52">
        <v>0</v>
      </c>
      <c r="AM173" s="51">
        <v>0</v>
      </c>
      <c r="AN173" s="52">
        <v>0</v>
      </c>
      <c r="AO173" s="53">
        <v>0</v>
      </c>
      <c r="AP173" s="54">
        <v>0</v>
      </c>
      <c r="AQ173" s="185">
        <v>0</v>
      </c>
      <c r="AR173" s="100">
        <v>0</v>
      </c>
      <c r="AS173" s="57">
        <v>0</v>
      </c>
      <c r="AT173" s="311" t="str">
        <f t="shared" si="28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29"/>
        <v/>
      </c>
      <c r="CB173" s="31"/>
      <c r="CC173" s="31"/>
      <c r="CD173" s="31"/>
      <c r="CE173" s="31"/>
      <c r="CF173" s="31"/>
      <c r="CG173" s="32">
        <f t="shared" si="3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323" t="s">
        <v>177</v>
      </c>
      <c r="B174" s="324">
        <f t="shared" si="25"/>
        <v>30</v>
      </c>
      <c r="C174" s="325">
        <f t="shared" si="26"/>
        <v>20</v>
      </c>
      <c r="D174" s="326">
        <f t="shared" si="27"/>
        <v>10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  <c r="Y174" s="51">
        <v>0</v>
      </c>
      <c r="Z174" s="52">
        <v>0</v>
      </c>
      <c r="AA174" s="51">
        <v>0</v>
      </c>
      <c r="AB174" s="57">
        <v>0</v>
      </c>
      <c r="AC174" s="51">
        <v>0</v>
      </c>
      <c r="AD174" s="57">
        <v>1</v>
      </c>
      <c r="AE174" s="51">
        <v>2</v>
      </c>
      <c r="AF174" s="52">
        <v>0</v>
      </c>
      <c r="AG174" s="51">
        <v>1</v>
      </c>
      <c r="AH174" s="52">
        <v>3</v>
      </c>
      <c r="AI174" s="51">
        <v>2</v>
      </c>
      <c r="AJ174" s="52">
        <v>0</v>
      </c>
      <c r="AK174" s="51">
        <v>2</v>
      </c>
      <c r="AL174" s="52">
        <v>3</v>
      </c>
      <c r="AM174" s="51">
        <v>4</v>
      </c>
      <c r="AN174" s="52">
        <v>1</v>
      </c>
      <c r="AO174" s="53">
        <v>9</v>
      </c>
      <c r="AP174" s="54">
        <v>2</v>
      </c>
      <c r="AQ174" s="185">
        <v>4</v>
      </c>
      <c r="AR174" s="100">
        <v>0</v>
      </c>
      <c r="AS174" s="57">
        <v>26</v>
      </c>
      <c r="AT174" s="311" t="str">
        <f t="shared" si="28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29"/>
        <v/>
      </c>
      <c r="CB174" s="31"/>
      <c r="CC174" s="31"/>
      <c r="CD174" s="31"/>
      <c r="CE174" s="31"/>
      <c r="CF174" s="31"/>
      <c r="CG174" s="32">
        <f t="shared" si="3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323" t="s">
        <v>178</v>
      </c>
      <c r="B175" s="324">
        <f t="shared" si="25"/>
        <v>0</v>
      </c>
      <c r="C175" s="325">
        <f t="shared" si="26"/>
        <v>0</v>
      </c>
      <c r="D175" s="326">
        <f t="shared" si="27"/>
        <v>0</v>
      </c>
      <c r="E175" s="51">
        <v>0</v>
      </c>
      <c r="F175" s="57">
        <v>0</v>
      </c>
      <c r="G175" s="51">
        <v>0</v>
      </c>
      <c r="H175" s="57">
        <v>0</v>
      </c>
      <c r="I175" s="51">
        <v>0</v>
      </c>
      <c r="J175" s="57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  <c r="Y175" s="51">
        <v>0</v>
      </c>
      <c r="Z175" s="52">
        <v>0</v>
      </c>
      <c r="AA175" s="51">
        <v>0</v>
      </c>
      <c r="AB175" s="57">
        <v>0</v>
      </c>
      <c r="AC175" s="51">
        <v>0</v>
      </c>
      <c r="AD175" s="57">
        <v>0</v>
      </c>
      <c r="AE175" s="51">
        <v>0</v>
      </c>
      <c r="AF175" s="52">
        <v>0</v>
      </c>
      <c r="AG175" s="51">
        <v>0</v>
      </c>
      <c r="AH175" s="52">
        <v>0</v>
      </c>
      <c r="AI175" s="51">
        <v>0</v>
      </c>
      <c r="AJ175" s="52">
        <v>0</v>
      </c>
      <c r="AK175" s="51">
        <v>0</v>
      </c>
      <c r="AL175" s="52">
        <v>0</v>
      </c>
      <c r="AM175" s="51">
        <v>0</v>
      </c>
      <c r="AN175" s="52">
        <v>0</v>
      </c>
      <c r="AO175" s="53">
        <v>0</v>
      </c>
      <c r="AP175" s="54">
        <v>0</v>
      </c>
      <c r="AQ175" s="185">
        <v>0</v>
      </c>
      <c r="AR175" s="100">
        <v>0</v>
      </c>
      <c r="AS175" s="57">
        <v>0</v>
      </c>
      <c r="AT175" s="311" t="str">
        <f t="shared" si="28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29"/>
        <v/>
      </c>
      <c r="CB175" s="31"/>
      <c r="CC175" s="31"/>
      <c r="CD175" s="31"/>
      <c r="CE175" s="31"/>
      <c r="CF175" s="31"/>
      <c r="CG175" s="32">
        <f t="shared" si="3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323" t="s">
        <v>179</v>
      </c>
      <c r="B176" s="324">
        <f t="shared" si="25"/>
        <v>0</v>
      </c>
      <c r="C176" s="325">
        <f t="shared" si="26"/>
        <v>0</v>
      </c>
      <c r="D176" s="326">
        <f>SUM(F176+H176+J176+L176+N176+P176+R176+T176+V176+X176+Z176+AB176+AD176+AF176+AH176+AJ176+AL176+AN176+AP176)</f>
        <v>0</v>
      </c>
      <c r="E176" s="51">
        <v>0</v>
      </c>
      <c r="F176" s="57">
        <v>0</v>
      </c>
      <c r="G176" s="51">
        <v>0</v>
      </c>
      <c r="H176" s="57">
        <v>0</v>
      </c>
      <c r="I176" s="51">
        <v>0</v>
      </c>
      <c r="J176" s="57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  <c r="Y176" s="51">
        <v>0</v>
      </c>
      <c r="Z176" s="52">
        <v>0</v>
      </c>
      <c r="AA176" s="51">
        <v>0</v>
      </c>
      <c r="AB176" s="57">
        <v>0</v>
      </c>
      <c r="AC176" s="51">
        <v>0</v>
      </c>
      <c r="AD176" s="57">
        <v>0</v>
      </c>
      <c r="AE176" s="51">
        <v>0</v>
      </c>
      <c r="AF176" s="52">
        <v>0</v>
      </c>
      <c r="AG176" s="51">
        <v>0</v>
      </c>
      <c r="AH176" s="52">
        <v>0</v>
      </c>
      <c r="AI176" s="51">
        <v>0</v>
      </c>
      <c r="AJ176" s="52">
        <v>0</v>
      </c>
      <c r="AK176" s="51">
        <v>0</v>
      </c>
      <c r="AL176" s="52">
        <v>0</v>
      </c>
      <c r="AM176" s="51">
        <v>0</v>
      </c>
      <c r="AN176" s="52">
        <v>0</v>
      </c>
      <c r="AO176" s="53">
        <v>0</v>
      </c>
      <c r="AP176" s="54">
        <v>0</v>
      </c>
      <c r="AQ176" s="185">
        <v>0</v>
      </c>
      <c r="AR176" s="100">
        <v>0</v>
      </c>
      <c r="AS176" s="57">
        <v>0</v>
      </c>
      <c r="AT176" s="311" t="str">
        <f t="shared" si="28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29"/>
        <v/>
      </c>
      <c r="CB176" s="31"/>
      <c r="CC176" s="31"/>
      <c r="CD176" s="31"/>
      <c r="CE176" s="31"/>
      <c r="CF176" s="31"/>
      <c r="CG176" s="32">
        <f t="shared" si="3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323" t="s">
        <v>180</v>
      </c>
      <c r="B177" s="324">
        <f t="shared" ref="B177:B187" si="31">SUM(C177+D177)</f>
        <v>0</v>
      </c>
      <c r="C177" s="325">
        <f t="shared" si="26"/>
        <v>0</v>
      </c>
      <c r="D177" s="326">
        <f>SUM(F177+H177+J177+L177+N177+P177+R177+T177+V177+X177+Z177+AB177+AD177+AF177+AH177+AJ177+AL177+AN177+AP177)</f>
        <v>0</v>
      </c>
      <c r="E177" s="51">
        <v>0</v>
      </c>
      <c r="F177" s="57">
        <v>0</v>
      </c>
      <c r="G177" s="51">
        <v>0</v>
      </c>
      <c r="H177" s="57">
        <v>0</v>
      </c>
      <c r="I177" s="51">
        <v>0</v>
      </c>
      <c r="J177" s="57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  <c r="Y177" s="51">
        <v>0</v>
      </c>
      <c r="Z177" s="52">
        <v>0</v>
      </c>
      <c r="AA177" s="51">
        <v>0</v>
      </c>
      <c r="AB177" s="57">
        <v>0</v>
      </c>
      <c r="AC177" s="51">
        <v>0</v>
      </c>
      <c r="AD177" s="57">
        <v>0</v>
      </c>
      <c r="AE177" s="51">
        <v>0</v>
      </c>
      <c r="AF177" s="52">
        <v>0</v>
      </c>
      <c r="AG177" s="51">
        <v>0</v>
      </c>
      <c r="AH177" s="52">
        <v>0</v>
      </c>
      <c r="AI177" s="51">
        <v>0</v>
      </c>
      <c r="AJ177" s="52">
        <v>0</v>
      </c>
      <c r="AK177" s="51">
        <v>0</v>
      </c>
      <c r="AL177" s="52">
        <v>0</v>
      </c>
      <c r="AM177" s="51">
        <v>0</v>
      </c>
      <c r="AN177" s="52">
        <v>0</v>
      </c>
      <c r="AO177" s="53">
        <v>0</v>
      </c>
      <c r="AP177" s="54">
        <v>0</v>
      </c>
      <c r="AQ177" s="185">
        <v>0</v>
      </c>
      <c r="AR177" s="100">
        <v>0</v>
      </c>
      <c r="AS177" s="57">
        <v>0</v>
      </c>
      <c r="AT177" s="311" t="str">
        <f t="shared" si="28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29"/>
        <v/>
      </c>
      <c r="CB177" s="31"/>
      <c r="CC177" s="31"/>
      <c r="CD177" s="31"/>
      <c r="CE177" s="31"/>
      <c r="CF177" s="31"/>
      <c r="CG177" s="32">
        <f t="shared" si="3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5.6" customHeight="1" x14ac:dyDescent="0.2">
      <c r="A178" s="323" t="s">
        <v>59</v>
      </c>
      <c r="B178" s="324">
        <f t="shared" si="31"/>
        <v>0</v>
      </c>
      <c r="C178" s="325">
        <f t="shared" si="26"/>
        <v>0</v>
      </c>
      <c r="D178" s="326">
        <f t="shared" si="27"/>
        <v>0</v>
      </c>
      <c r="E178" s="51">
        <v>0</v>
      </c>
      <c r="F178" s="57">
        <v>0</v>
      </c>
      <c r="G178" s="51">
        <v>0</v>
      </c>
      <c r="H178" s="57">
        <v>0</v>
      </c>
      <c r="I178" s="51">
        <v>0</v>
      </c>
      <c r="J178" s="57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7">
        <v>0</v>
      </c>
      <c r="AC178" s="51">
        <v>0</v>
      </c>
      <c r="AD178" s="57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51">
        <v>0</v>
      </c>
      <c r="AL178" s="52">
        <v>0</v>
      </c>
      <c r="AM178" s="51">
        <v>0</v>
      </c>
      <c r="AN178" s="52">
        <v>0</v>
      </c>
      <c r="AO178" s="53">
        <v>0</v>
      </c>
      <c r="AP178" s="54">
        <v>0</v>
      </c>
      <c r="AQ178" s="185">
        <v>0</v>
      </c>
      <c r="AR178" s="100">
        <v>0</v>
      </c>
      <c r="AS178" s="57">
        <v>0</v>
      </c>
      <c r="AT178" s="311" t="str">
        <f t="shared" si="28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29"/>
        <v/>
      </c>
      <c r="CB178" s="31"/>
      <c r="CC178" s="31"/>
      <c r="CD178" s="31"/>
      <c r="CE178" s="31"/>
      <c r="CF178" s="31"/>
      <c r="CG178" s="32">
        <f t="shared" si="3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.6" customHeight="1" x14ac:dyDescent="0.2">
      <c r="A179" s="323" t="s">
        <v>181</v>
      </c>
      <c r="B179" s="324">
        <f t="shared" si="31"/>
        <v>0</v>
      </c>
      <c r="C179" s="325">
        <f t="shared" si="26"/>
        <v>0</v>
      </c>
      <c r="D179" s="326">
        <f t="shared" si="27"/>
        <v>0</v>
      </c>
      <c r="E179" s="51">
        <v>0</v>
      </c>
      <c r="F179" s="57">
        <v>0</v>
      </c>
      <c r="G179" s="51">
        <v>0</v>
      </c>
      <c r="H179" s="57">
        <v>0</v>
      </c>
      <c r="I179" s="51">
        <v>0</v>
      </c>
      <c r="J179" s="57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7">
        <v>0</v>
      </c>
      <c r="AC179" s="51">
        <v>0</v>
      </c>
      <c r="AD179" s="57">
        <v>0</v>
      </c>
      <c r="AE179" s="51">
        <v>0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51">
        <v>0</v>
      </c>
      <c r="AL179" s="52">
        <v>0</v>
      </c>
      <c r="AM179" s="51">
        <v>0</v>
      </c>
      <c r="AN179" s="52">
        <v>0</v>
      </c>
      <c r="AO179" s="53">
        <v>0</v>
      </c>
      <c r="AP179" s="54">
        <v>0</v>
      </c>
      <c r="AQ179" s="185">
        <v>0</v>
      </c>
      <c r="AR179" s="100">
        <v>0</v>
      </c>
      <c r="AS179" s="57">
        <v>0</v>
      </c>
      <c r="AT179" s="311" t="str">
        <f t="shared" si="28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29"/>
        <v/>
      </c>
      <c r="CB179" s="31"/>
      <c r="CC179" s="31"/>
      <c r="CD179" s="31"/>
      <c r="CE179" s="31"/>
      <c r="CF179" s="31"/>
      <c r="CG179" s="32">
        <f t="shared" si="3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.6" customHeight="1" x14ac:dyDescent="0.2">
      <c r="A180" s="323" t="s">
        <v>182</v>
      </c>
      <c r="B180" s="324">
        <f t="shared" si="31"/>
        <v>0</v>
      </c>
      <c r="C180" s="325">
        <f t="shared" si="26"/>
        <v>0</v>
      </c>
      <c r="D180" s="326">
        <f t="shared" si="27"/>
        <v>0</v>
      </c>
      <c r="E180" s="51">
        <v>0</v>
      </c>
      <c r="F180" s="57">
        <v>0</v>
      </c>
      <c r="G180" s="51">
        <v>0</v>
      </c>
      <c r="H180" s="57">
        <v>0</v>
      </c>
      <c r="I180" s="51">
        <v>0</v>
      </c>
      <c r="J180" s="57">
        <v>0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7">
        <v>0</v>
      </c>
      <c r="AC180" s="51">
        <v>0</v>
      </c>
      <c r="AD180" s="57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51">
        <v>0</v>
      </c>
      <c r="AL180" s="52">
        <v>0</v>
      </c>
      <c r="AM180" s="51">
        <v>0</v>
      </c>
      <c r="AN180" s="52">
        <v>0</v>
      </c>
      <c r="AO180" s="53">
        <v>0</v>
      </c>
      <c r="AP180" s="54">
        <v>0</v>
      </c>
      <c r="AQ180" s="185">
        <v>0</v>
      </c>
      <c r="AR180" s="100">
        <v>0</v>
      </c>
      <c r="AS180" s="57">
        <v>0</v>
      </c>
      <c r="AT180" s="311" t="str">
        <f t="shared" si="28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29"/>
        <v/>
      </c>
      <c r="CB180" s="31"/>
      <c r="CC180" s="31"/>
      <c r="CD180" s="31"/>
      <c r="CE180" s="31"/>
      <c r="CF180" s="31"/>
      <c r="CG180" s="32">
        <f t="shared" si="3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8" customHeight="1" x14ac:dyDescent="0.2">
      <c r="A181" s="323" t="s">
        <v>183</v>
      </c>
      <c r="B181" s="324">
        <f t="shared" si="31"/>
        <v>119</v>
      </c>
      <c r="C181" s="325">
        <f t="shared" ref="C181:D200" si="32">SUM(E181+G181+I181+K181+M181+O181+Q181+S181+U181+W181+Y181+AA181+AC181+AE181+AG181+AI181+AK181+AM181+AO181)</f>
        <v>50</v>
      </c>
      <c r="D181" s="326">
        <f t="shared" si="27"/>
        <v>69</v>
      </c>
      <c r="E181" s="51">
        <v>0</v>
      </c>
      <c r="F181" s="57">
        <v>0</v>
      </c>
      <c r="G181" s="51">
        <v>0</v>
      </c>
      <c r="H181" s="57">
        <v>0</v>
      </c>
      <c r="I181" s="51">
        <v>0</v>
      </c>
      <c r="J181" s="57">
        <v>0</v>
      </c>
      <c r="K181" s="51">
        <v>4</v>
      </c>
      <c r="L181" s="52">
        <v>0</v>
      </c>
      <c r="M181" s="51">
        <v>2</v>
      </c>
      <c r="N181" s="52">
        <v>1</v>
      </c>
      <c r="O181" s="51">
        <v>1</v>
      </c>
      <c r="P181" s="52">
        <v>7</v>
      </c>
      <c r="Q181" s="51">
        <v>2</v>
      </c>
      <c r="R181" s="52">
        <v>0</v>
      </c>
      <c r="S181" s="51">
        <v>0</v>
      </c>
      <c r="T181" s="52">
        <v>1</v>
      </c>
      <c r="U181" s="51">
        <v>1</v>
      </c>
      <c r="V181" s="52">
        <v>1</v>
      </c>
      <c r="W181" s="51">
        <v>1</v>
      </c>
      <c r="X181" s="52">
        <v>3</v>
      </c>
      <c r="Y181" s="51">
        <v>3</v>
      </c>
      <c r="Z181" s="52">
        <v>2</v>
      </c>
      <c r="AA181" s="51">
        <v>6</v>
      </c>
      <c r="AB181" s="57">
        <v>5</v>
      </c>
      <c r="AC181" s="51">
        <v>8</v>
      </c>
      <c r="AD181" s="57">
        <v>4</v>
      </c>
      <c r="AE181" s="51">
        <v>5</v>
      </c>
      <c r="AF181" s="52">
        <v>9</v>
      </c>
      <c r="AG181" s="51">
        <v>5</v>
      </c>
      <c r="AH181" s="52">
        <v>4</v>
      </c>
      <c r="AI181" s="51">
        <v>3</v>
      </c>
      <c r="AJ181" s="52">
        <v>7</v>
      </c>
      <c r="AK181" s="51">
        <v>3</v>
      </c>
      <c r="AL181" s="52">
        <v>12</v>
      </c>
      <c r="AM181" s="51">
        <v>4</v>
      </c>
      <c r="AN181" s="52">
        <v>5</v>
      </c>
      <c r="AO181" s="53">
        <v>2</v>
      </c>
      <c r="AP181" s="54">
        <v>8</v>
      </c>
      <c r="AQ181" s="185">
        <v>118</v>
      </c>
      <c r="AR181" s="100">
        <v>0</v>
      </c>
      <c r="AS181" s="57">
        <v>1</v>
      </c>
      <c r="AT181" s="311" t="str">
        <f t="shared" si="28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29"/>
        <v/>
      </c>
      <c r="CB181" s="31"/>
      <c r="CC181" s="31"/>
      <c r="CD181" s="31"/>
      <c r="CE181" s="31"/>
      <c r="CF181" s="31"/>
      <c r="CG181" s="32">
        <f t="shared" si="3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323" t="s">
        <v>184</v>
      </c>
      <c r="B182" s="324">
        <f t="shared" si="31"/>
        <v>0</v>
      </c>
      <c r="C182" s="325">
        <f t="shared" si="32"/>
        <v>0</v>
      </c>
      <c r="D182" s="326">
        <f t="shared" si="27"/>
        <v>0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0</v>
      </c>
      <c r="AB182" s="57">
        <v>0</v>
      </c>
      <c r="AC182" s="51">
        <v>0</v>
      </c>
      <c r="AD182" s="57">
        <v>0</v>
      </c>
      <c r="AE182" s="51">
        <v>0</v>
      </c>
      <c r="AF182" s="52">
        <v>0</v>
      </c>
      <c r="AG182" s="51">
        <v>0</v>
      </c>
      <c r="AH182" s="52">
        <v>0</v>
      </c>
      <c r="AI182" s="51">
        <v>0</v>
      </c>
      <c r="AJ182" s="52">
        <v>0</v>
      </c>
      <c r="AK182" s="51">
        <v>0</v>
      </c>
      <c r="AL182" s="52">
        <v>0</v>
      </c>
      <c r="AM182" s="51">
        <v>0</v>
      </c>
      <c r="AN182" s="52">
        <v>0</v>
      </c>
      <c r="AO182" s="53">
        <v>0</v>
      </c>
      <c r="AP182" s="54">
        <v>0</v>
      </c>
      <c r="AQ182" s="185">
        <v>0</v>
      </c>
      <c r="AR182" s="100">
        <v>0</v>
      </c>
      <c r="AS182" s="57">
        <v>0</v>
      </c>
      <c r="AT182" s="311" t="str">
        <f t="shared" si="28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29"/>
        <v/>
      </c>
      <c r="CB182" s="31"/>
      <c r="CC182" s="31"/>
      <c r="CD182" s="31"/>
      <c r="CE182" s="31"/>
      <c r="CF182" s="31"/>
      <c r="CG182" s="32">
        <f t="shared" si="3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323" t="s">
        <v>185</v>
      </c>
      <c r="B183" s="324">
        <f t="shared" si="31"/>
        <v>0</v>
      </c>
      <c r="C183" s="325">
        <f t="shared" si="32"/>
        <v>0</v>
      </c>
      <c r="D183" s="326">
        <f t="shared" si="27"/>
        <v>0</v>
      </c>
      <c r="E183" s="51">
        <v>0</v>
      </c>
      <c r="F183" s="57">
        <v>0</v>
      </c>
      <c r="G183" s="51">
        <v>0</v>
      </c>
      <c r="H183" s="57">
        <v>0</v>
      </c>
      <c r="I183" s="51">
        <v>0</v>
      </c>
      <c r="J183" s="57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  <c r="Y183" s="51">
        <v>0</v>
      </c>
      <c r="Z183" s="52">
        <v>0</v>
      </c>
      <c r="AA183" s="51">
        <v>0</v>
      </c>
      <c r="AB183" s="57">
        <v>0</v>
      </c>
      <c r="AC183" s="51">
        <v>0</v>
      </c>
      <c r="AD183" s="57">
        <v>0</v>
      </c>
      <c r="AE183" s="51">
        <v>0</v>
      </c>
      <c r="AF183" s="52">
        <v>0</v>
      </c>
      <c r="AG183" s="51">
        <v>0</v>
      </c>
      <c r="AH183" s="52">
        <v>0</v>
      </c>
      <c r="AI183" s="51">
        <v>0</v>
      </c>
      <c r="AJ183" s="52">
        <v>0</v>
      </c>
      <c r="AK183" s="51">
        <v>0</v>
      </c>
      <c r="AL183" s="52">
        <v>0</v>
      </c>
      <c r="AM183" s="51">
        <v>0</v>
      </c>
      <c r="AN183" s="52">
        <v>0</v>
      </c>
      <c r="AO183" s="53">
        <v>0</v>
      </c>
      <c r="AP183" s="54">
        <v>0</v>
      </c>
      <c r="AQ183" s="185">
        <v>0</v>
      </c>
      <c r="AR183" s="100">
        <v>0</v>
      </c>
      <c r="AS183" s="57">
        <v>0</v>
      </c>
      <c r="AT183" s="311" t="str">
        <f t="shared" si="28"/>
        <v/>
      </c>
      <c r="CA183" s="31" t="str">
        <f t="shared" si="29"/>
        <v/>
      </c>
      <c r="CB183" s="31"/>
      <c r="CC183" s="31"/>
      <c r="CD183" s="31"/>
      <c r="CE183" s="31"/>
      <c r="CF183" s="31"/>
      <c r="CG183" s="32">
        <f t="shared" si="3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323" t="s">
        <v>186</v>
      </c>
      <c r="B184" s="324">
        <f t="shared" si="31"/>
        <v>0</v>
      </c>
      <c r="C184" s="325">
        <f t="shared" si="32"/>
        <v>0</v>
      </c>
      <c r="D184" s="326">
        <f t="shared" si="27"/>
        <v>0</v>
      </c>
      <c r="E184" s="51">
        <v>0</v>
      </c>
      <c r="F184" s="57">
        <v>0</v>
      </c>
      <c r="G184" s="51">
        <v>0</v>
      </c>
      <c r="H184" s="57">
        <v>0</v>
      </c>
      <c r="I184" s="51">
        <v>0</v>
      </c>
      <c r="J184" s="57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  <c r="Y184" s="51">
        <v>0</v>
      </c>
      <c r="Z184" s="52">
        <v>0</v>
      </c>
      <c r="AA184" s="51">
        <v>0</v>
      </c>
      <c r="AB184" s="57">
        <v>0</v>
      </c>
      <c r="AC184" s="51">
        <v>0</v>
      </c>
      <c r="AD184" s="57">
        <v>0</v>
      </c>
      <c r="AE184" s="51">
        <v>0</v>
      </c>
      <c r="AF184" s="52">
        <v>0</v>
      </c>
      <c r="AG184" s="51">
        <v>0</v>
      </c>
      <c r="AH184" s="52">
        <v>0</v>
      </c>
      <c r="AI184" s="51">
        <v>0</v>
      </c>
      <c r="AJ184" s="52">
        <v>0</v>
      </c>
      <c r="AK184" s="51">
        <v>0</v>
      </c>
      <c r="AL184" s="52">
        <v>0</v>
      </c>
      <c r="AM184" s="51">
        <v>0</v>
      </c>
      <c r="AN184" s="52">
        <v>0</v>
      </c>
      <c r="AO184" s="53">
        <v>0</v>
      </c>
      <c r="AP184" s="54">
        <v>0</v>
      </c>
      <c r="AQ184" s="185">
        <v>0</v>
      </c>
      <c r="AR184" s="100">
        <v>0</v>
      </c>
      <c r="AS184" s="57">
        <v>0</v>
      </c>
      <c r="AT184" s="311" t="str">
        <f t="shared" si="28"/>
        <v/>
      </c>
      <c r="CA184" s="31" t="str">
        <f t="shared" si="29"/>
        <v/>
      </c>
      <c r="CB184" s="31"/>
      <c r="CC184" s="31"/>
      <c r="CD184" s="31"/>
      <c r="CE184" s="31"/>
      <c r="CF184" s="31"/>
      <c r="CG184" s="32">
        <f t="shared" si="3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323" t="s">
        <v>187</v>
      </c>
      <c r="B185" s="324">
        <f t="shared" si="31"/>
        <v>62</v>
      </c>
      <c r="C185" s="325">
        <f t="shared" si="32"/>
        <v>37</v>
      </c>
      <c r="D185" s="326">
        <f t="shared" si="27"/>
        <v>25</v>
      </c>
      <c r="E185" s="51">
        <v>5</v>
      </c>
      <c r="F185" s="57">
        <v>1</v>
      </c>
      <c r="G185" s="51">
        <v>1</v>
      </c>
      <c r="H185" s="57">
        <v>0</v>
      </c>
      <c r="I185" s="51">
        <v>0</v>
      </c>
      <c r="J185" s="57">
        <v>0</v>
      </c>
      <c r="K185" s="51">
        <v>1</v>
      </c>
      <c r="L185" s="52">
        <v>0</v>
      </c>
      <c r="M185" s="51">
        <v>1</v>
      </c>
      <c r="N185" s="52">
        <v>1</v>
      </c>
      <c r="O185" s="51">
        <v>0</v>
      </c>
      <c r="P185" s="52">
        <v>0</v>
      </c>
      <c r="Q185" s="51">
        <v>1</v>
      </c>
      <c r="R185" s="52">
        <v>0</v>
      </c>
      <c r="S185" s="51">
        <v>0</v>
      </c>
      <c r="T185" s="52">
        <v>0</v>
      </c>
      <c r="U185" s="51">
        <v>0</v>
      </c>
      <c r="V185" s="52">
        <v>0</v>
      </c>
      <c r="W185" s="51">
        <v>0</v>
      </c>
      <c r="X185" s="52">
        <v>0</v>
      </c>
      <c r="Y185" s="51">
        <v>0</v>
      </c>
      <c r="Z185" s="52">
        <v>0</v>
      </c>
      <c r="AA185" s="51">
        <v>1</v>
      </c>
      <c r="AB185" s="57">
        <v>0</v>
      </c>
      <c r="AC185" s="51">
        <v>0</v>
      </c>
      <c r="AD185" s="57">
        <v>1</v>
      </c>
      <c r="AE185" s="51">
        <v>0</v>
      </c>
      <c r="AF185" s="52">
        <v>0</v>
      </c>
      <c r="AG185" s="51">
        <v>3</v>
      </c>
      <c r="AH185" s="52">
        <v>5</v>
      </c>
      <c r="AI185" s="51">
        <v>2</v>
      </c>
      <c r="AJ185" s="52">
        <v>0</v>
      </c>
      <c r="AK185" s="51">
        <v>5</v>
      </c>
      <c r="AL185" s="52">
        <v>3</v>
      </c>
      <c r="AM185" s="51">
        <v>4</v>
      </c>
      <c r="AN185" s="52">
        <v>3</v>
      </c>
      <c r="AO185" s="53">
        <v>13</v>
      </c>
      <c r="AP185" s="54">
        <v>11</v>
      </c>
      <c r="AQ185" s="185">
        <v>15</v>
      </c>
      <c r="AR185" s="100">
        <v>14</v>
      </c>
      <c r="AS185" s="57">
        <v>33</v>
      </c>
      <c r="AT185" s="311" t="str">
        <f t="shared" si="28"/>
        <v/>
      </c>
      <c r="CA185" s="31" t="str">
        <f t="shared" si="29"/>
        <v/>
      </c>
      <c r="CB185" s="31"/>
      <c r="CC185" s="31"/>
      <c r="CD185" s="31"/>
      <c r="CE185" s="31"/>
      <c r="CF185" s="31"/>
      <c r="CG185" s="32">
        <f t="shared" si="3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15" customHeight="1" x14ac:dyDescent="0.2">
      <c r="A186" s="323" t="s">
        <v>188</v>
      </c>
      <c r="B186" s="324">
        <f t="shared" si="31"/>
        <v>0</v>
      </c>
      <c r="C186" s="325">
        <f t="shared" si="32"/>
        <v>0</v>
      </c>
      <c r="D186" s="326">
        <f t="shared" si="27"/>
        <v>0</v>
      </c>
      <c r="E186" s="51">
        <v>0</v>
      </c>
      <c r="F186" s="57">
        <v>0</v>
      </c>
      <c r="G186" s="51">
        <v>0</v>
      </c>
      <c r="H186" s="57">
        <v>0</v>
      </c>
      <c r="I186" s="51">
        <v>0</v>
      </c>
      <c r="J186" s="57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  <c r="Y186" s="51">
        <v>0</v>
      </c>
      <c r="Z186" s="52">
        <v>0</v>
      </c>
      <c r="AA186" s="51">
        <v>0</v>
      </c>
      <c r="AB186" s="57">
        <v>0</v>
      </c>
      <c r="AC186" s="51">
        <v>0</v>
      </c>
      <c r="AD186" s="57">
        <v>0</v>
      </c>
      <c r="AE186" s="51">
        <v>0</v>
      </c>
      <c r="AF186" s="52">
        <v>0</v>
      </c>
      <c r="AG186" s="51">
        <v>0</v>
      </c>
      <c r="AH186" s="52">
        <v>0</v>
      </c>
      <c r="AI186" s="51">
        <v>0</v>
      </c>
      <c r="AJ186" s="52">
        <v>0</v>
      </c>
      <c r="AK186" s="51">
        <v>0</v>
      </c>
      <c r="AL186" s="52">
        <v>0</v>
      </c>
      <c r="AM186" s="51">
        <v>0</v>
      </c>
      <c r="AN186" s="52">
        <v>0</v>
      </c>
      <c r="AO186" s="53">
        <v>0</v>
      </c>
      <c r="AP186" s="54">
        <v>0</v>
      </c>
      <c r="AQ186" s="185">
        <v>0</v>
      </c>
      <c r="AR186" s="100">
        <v>0</v>
      </c>
      <c r="AS186" s="57">
        <v>0</v>
      </c>
      <c r="AT186" s="311" t="str">
        <f t="shared" si="28"/>
        <v/>
      </c>
      <c r="CA186" s="31" t="str">
        <f t="shared" si="29"/>
        <v/>
      </c>
      <c r="CB186" s="31"/>
      <c r="CC186" s="31"/>
      <c r="CD186" s="31"/>
      <c r="CE186" s="31"/>
      <c r="CF186" s="31"/>
      <c r="CG186" s="32">
        <f t="shared" si="3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ht="15" customHeight="1" x14ac:dyDescent="0.2">
      <c r="A187" s="323" t="s">
        <v>189</v>
      </c>
      <c r="B187" s="324">
        <f t="shared" si="31"/>
        <v>0</v>
      </c>
      <c r="C187" s="325">
        <f t="shared" si="32"/>
        <v>0</v>
      </c>
      <c r="D187" s="326">
        <f t="shared" si="27"/>
        <v>0</v>
      </c>
      <c r="E187" s="51">
        <v>0</v>
      </c>
      <c r="F187" s="57">
        <v>0</v>
      </c>
      <c r="G187" s="51">
        <v>0</v>
      </c>
      <c r="H187" s="57">
        <v>0</v>
      </c>
      <c r="I187" s="51">
        <v>0</v>
      </c>
      <c r="J187" s="57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  <c r="Y187" s="51">
        <v>0</v>
      </c>
      <c r="Z187" s="52">
        <v>0</v>
      </c>
      <c r="AA187" s="51">
        <v>0</v>
      </c>
      <c r="AB187" s="57">
        <v>0</v>
      </c>
      <c r="AC187" s="51">
        <v>0</v>
      </c>
      <c r="AD187" s="57">
        <v>0</v>
      </c>
      <c r="AE187" s="51">
        <v>0</v>
      </c>
      <c r="AF187" s="52">
        <v>0</v>
      </c>
      <c r="AG187" s="51">
        <v>0</v>
      </c>
      <c r="AH187" s="52">
        <v>0</v>
      </c>
      <c r="AI187" s="51">
        <v>0</v>
      </c>
      <c r="AJ187" s="52">
        <v>0</v>
      </c>
      <c r="AK187" s="51">
        <v>0</v>
      </c>
      <c r="AL187" s="52">
        <v>0</v>
      </c>
      <c r="AM187" s="51">
        <v>0</v>
      </c>
      <c r="AN187" s="52">
        <v>0</v>
      </c>
      <c r="AO187" s="53">
        <v>0</v>
      </c>
      <c r="AP187" s="54">
        <v>0</v>
      </c>
      <c r="AQ187" s="185">
        <v>0</v>
      </c>
      <c r="AR187" s="100">
        <v>0</v>
      </c>
      <c r="AS187" s="57">
        <v>0</v>
      </c>
      <c r="AT187" s="311" t="str">
        <f t="shared" si="28"/>
        <v/>
      </c>
      <c r="CA187" s="31" t="str">
        <f t="shared" si="29"/>
        <v/>
      </c>
      <c r="CB187" s="31"/>
      <c r="CC187" s="31"/>
      <c r="CD187" s="31"/>
      <c r="CE187" s="31"/>
      <c r="CF187" s="31"/>
      <c r="CG187" s="32">
        <f t="shared" si="3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323" t="s">
        <v>190</v>
      </c>
      <c r="B188" s="324">
        <f>SUM(C188+D188)</f>
        <v>5</v>
      </c>
      <c r="C188" s="325">
        <f t="shared" si="32"/>
        <v>1</v>
      </c>
      <c r="D188" s="326">
        <f>SUM(F188+H188+J188+L188+N188+P188+R188+T188+V188+X188+Z188+AB188+AD188+AF188+AH188+AJ188+AL188+AN188+AP188)</f>
        <v>4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  <c r="Y188" s="51">
        <v>0</v>
      </c>
      <c r="Z188" s="52">
        <v>0</v>
      </c>
      <c r="AA188" s="51">
        <v>1</v>
      </c>
      <c r="AB188" s="57">
        <v>0</v>
      </c>
      <c r="AC188" s="51">
        <v>0</v>
      </c>
      <c r="AD188" s="57">
        <v>1</v>
      </c>
      <c r="AE188" s="51">
        <v>0</v>
      </c>
      <c r="AF188" s="52">
        <v>0</v>
      </c>
      <c r="AG188" s="51">
        <v>0</v>
      </c>
      <c r="AH188" s="52">
        <v>1</v>
      </c>
      <c r="AI188" s="51">
        <v>0</v>
      </c>
      <c r="AJ188" s="52">
        <v>0</v>
      </c>
      <c r="AK188" s="51">
        <v>0</v>
      </c>
      <c r="AL188" s="52">
        <v>0</v>
      </c>
      <c r="AM188" s="51">
        <v>0</v>
      </c>
      <c r="AN188" s="52">
        <v>2</v>
      </c>
      <c r="AO188" s="53">
        <v>0</v>
      </c>
      <c r="AP188" s="54">
        <v>0</v>
      </c>
      <c r="AQ188" s="185">
        <v>5</v>
      </c>
      <c r="AR188" s="100">
        <v>0</v>
      </c>
      <c r="AS188" s="57">
        <v>0</v>
      </c>
      <c r="AT188" s="311" t="str">
        <f t="shared" si="28"/>
        <v/>
      </c>
      <c r="CA188" s="31" t="str">
        <f t="shared" si="29"/>
        <v/>
      </c>
      <c r="CB188" s="31"/>
      <c r="CC188" s="31"/>
      <c r="CD188" s="31"/>
      <c r="CE188" s="31"/>
      <c r="CF188" s="31"/>
      <c r="CG188" s="32">
        <f t="shared" si="3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21.75" x14ac:dyDescent="0.2">
      <c r="A189" s="323" t="s">
        <v>191</v>
      </c>
      <c r="B189" s="327">
        <f t="shared" ref="B189:B194" si="33">SUM(C189+D189)</f>
        <v>0</v>
      </c>
      <c r="C189" s="328">
        <f t="shared" si="32"/>
        <v>0</v>
      </c>
      <c r="D189" s="329">
        <f t="shared" si="32"/>
        <v>0</v>
      </c>
      <c r="E189" s="51">
        <v>0</v>
      </c>
      <c r="F189" s="57">
        <v>0</v>
      </c>
      <c r="G189" s="51">
        <v>0</v>
      </c>
      <c r="H189" s="57">
        <v>0</v>
      </c>
      <c r="I189" s="51">
        <v>0</v>
      </c>
      <c r="J189" s="57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  <c r="Y189" s="51">
        <v>0</v>
      </c>
      <c r="Z189" s="52">
        <v>0</v>
      </c>
      <c r="AA189" s="51">
        <v>0</v>
      </c>
      <c r="AB189" s="57">
        <v>0</v>
      </c>
      <c r="AC189" s="51">
        <v>0</v>
      </c>
      <c r="AD189" s="57">
        <v>0</v>
      </c>
      <c r="AE189" s="51">
        <v>0</v>
      </c>
      <c r="AF189" s="52">
        <v>0</v>
      </c>
      <c r="AG189" s="51">
        <v>0</v>
      </c>
      <c r="AH189" s="52">
        <v>0</v>
      </c>
      <c r="AI189" s="51">
        <v>0</v>
      </c>
      <c r="AJ189" s="52">
        <v>0</v>
      </c>
      <c r="AK189" s="51">
        <v>0</v>
      </c>
      <c r="AL189" s="52">
        <v>0</v>
      </c>
      <c r="AM189" s="51">
        <v>0</v>
      </c>
      <c r="AN189" s="52">
        <v>0</v>
      </c>
      <c r="AO189" s="53">
        <v>0</v>
      </c>
      <c r="AP189" s="54">
        <v>0</v>
      </c>
      <c r="AQ189" s="185">
        <v>0</v>
      </c>
      <c r="AR189" s="100">
        <v>0</v>
      </c>
      <c r="AS189" s="57">
        <v>0</v>
      </c>
      <c r="AT189" s="311" t="str">
        <f t="shared" si="28"/>
        <v/>
      </c>
      <c r="CA189" s="31" t="str">
        <f t="shared" si="29"/>
        <v/>
      </c>
      <c r="CB189" s="31"/>
      <c r="CC189" s="31"/>
      <c r="CD189" s="31"/>
      <c r="CE189" s="31"/>
      <c r="CF189" s="31"/>
      <c r="CG189" s="32">
        <f t="shared" si="3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x14ac:dyDescent="0.2">
      <c r="A190" s="330" t="s">
        <v>192</v>
      </c>
      <c r="B190" s="327">
        <f t="shared" si="33"/>
        <v>0</v>
      </c>
      <c r="C190" s="328">
        <f t="shared" si="32"/>
        <v>0</v>
      </c>
      <c r="D190" s="328">
        <f t="shared" si="32"/>
        <v>0</v>
      </c>
      <c r="E190" s="51">
        <v>0</v>
      </c>
      <c r="F190" s="57">
        <v>0</v>
      </c>
      <c r="G190" s="51">
        <v>0</v>
      </c>
      <c r="H190" s="57">
        <v>0</v>
      </c>
      <c r="I190" s="51">
        <v>0</v>
      </c>
      <c r="J190" s="57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  <c r="Y190" s="51">
        <v>0</v>
      </c>
      <c r="Z190" s="52">
        <v>0</v>
      </c>
      <c r="AA190" s="51">
        <v>0</v>
      </c>
      <c r="AB190" s="57">
        <v>0</v>
      </c>
      <c r="AC190" s="51">
        <v>0</v>
      </c>
      <c r="AD190" s="57">
        <v>0</v>
      </c>
      <c r="AE190" s="51">
        <v>0</v>
      </c>
      <c r="AF190" s="52">
        <v>0</v>
      </c>
      <c r="AG190" s="51">
        <v>0</v>
      </c>
      <c r="AH190" s="52">
        <v>0</v>
      </c>
      <c r="AI190" s="51">
        <v>0</v>
      </c>
      <c r="AJ190" s="52">
        <v>0</v>
      </c>
      <c r="AK190" s="51">
        <v>0</v>
      </c>
      <c r="AL190" s="52">
        <v>0</v>
      </c>
      <c r="AM190" s="51">
        <v>0</v>
      </c>
      <c r="AN190" s="52">
        <v>0</v>
      </c>
      <c r="AO190" s="53">
        <v>0</v>
      </c>
      <c r="AP190" s="54">
        <v>0</v>
      </c>
      <c r="AQ190" s="185">
        <v>0</v>
      </c>
      <c r="AR190" s="100">
        <v>0</v>
      </c>
      <c r="AS190" s="57">
        <v>0</v>
      </c>
      <c r="AT190" s="311" t="str">
        <f t="shared" si="28"/>
        <v/>
      </c>
      <c r="CA190" s="31" t="str">
        <f t="shared" si="29"/>
        <v/>
      </c>
      <c r="CB190" s="31"/>
      <c r="CC190" s="31"/>
      <c r="CD190" s="31"/>
      <c r="CE190" s="31"/>
      <c r="CF190" s="31"/>
      <c r="CG190" s="32">
        <f t="shared" si="3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30" t="s">
        <v>193</v>
      </c>
      <c r="B191" s="327">
        <f t="shared" si="33"/>
        <v>8</v>
      </c>
      <c r="C191" s="328">
        <f t="shared" si="32"/>
        <v>5</v>
      </c>
      <c r="D191" s="328">
        <f t="shared" si="32"/>
        <v>3</v>
      </c>
      <c r="E191" s="51">
        <v>0</v>
      </c>
      <c r="F191" s="57">
        <v>0</v>
      </c>
      <c r="G191" s="51">
        <v>0</v>
      </c>
      <c r="H191" s="57">
        <v>0</v>
      </c>
      <c r="I191" s="51">
        <v>0</v>
      </c>
      <c r="J191" s="57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0</v>
      </c>
      <c r="W191" s="51">
        <v>0</v>
      </c>
      <c r="X191" s="52">
        <v>0</v>
      </c>
      <c r="Y191" s="51">
        <v>0</v>
      </c>
      <c r="Z191" s="52">
        <v>0</v>
      </c>
      <c r="AA191" s="51">
        <v>0</v>
      </c>
      <c r="AB191" s="57">
        <v>0</v>
      </c>
      <c r="AC191" s="51">
        <v>0</v>
      </c>
      <c r="AD191" s="57">
        <v>0</v>
      </c>
      <c r="AE191" s="51">
        <v>0</v>
      </c>
      <c r="AF191" s="52">
        <v>0</v>
      </c>
      <c r="AG191" s="51">
        <v>0</v>
      </c>
      <c r="AH191" s="52">
        <v>0</v>
      </c>
      <c r="AI191" s="51">
        <v>2</v>
      </c>
      <c r="AJ191" s="52">
        <v>0</v>
      </c>
      <c r="AK191" s="51">
        <v>1</v>
      </c>
      <c r="AL191" s="52">
        <v>0</v>
      </c>
      <c r="AM191" s="51">
        <v>1</v>
      </c>
      <c r="AN191" s="52">
        <v>1</v>
      </c>
      <c r="AO191" s="53">
        <v>1</v>
      </c>
      <c r="AP191" s="54">
        <v>2</v>
      </c>
      <c r="AQ191" s="185">
        <v>8</v>
      </c>
      <c r="AR191" s="100">
        <v>0</v>
      </c>
      <c r="AS191" s="57">
        <v>0</v>
      </c>
      <c r="AT191" s="311" t="str">
        <f t="shared" si="28"/>
        <v/>
      </c>
      <c r="CA191" s="31" t="str">
        <f t="shared" si="29"/>
        <v/>
      </c>
      <c r="CB191" s="31"/>
      <c r="CC191" s="31"/>
      <c r="CD191" s="31"/>
      <c r="CE191" s="31"/>
      <c r="CF191" s="31"/>
      <c r="CG191" s="32">
        <f t="shared" si="3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330" t="s">
        <v>194</v>
      </c>
      <c r="B192" s="327">
        <f t="shared" si="33"/>
        <v>0</v>
      </c>
      <c r="C192" s="328">
        <f t="shared" si="32"/>
        <v>0</v>
      </c>
      <c r="D192" s="328">
        <f t="shared" si="32"/>
        <v>0</v>
      </c>
      <c r="E192" s="51">
        <v>0</v>
      </c>
      <c r="F192" s="57">
        <v>0</v>
      </c>
      <c r="G192" s="51">
        <v>0</v>
      </c>
      <c r="H192" s="57">
        <v>0</v>
      </c>
      <c r="I192" s="51">
        <v>0</v>
      </c>
      <c r="J192" s="57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  <c r="Y192" s="51">
        <v>0</v>
      </c>
      <c r="Z192" s="52">
        <v>0</v>
      </c>
      <c r="AA192" s="51">
        <v>0</v>
      </c>
      <c r="AB192" s="57">
        <v>0</v>
      </c>
      <c r="AC192" s="51">
        <v>0</v>
      </c>
      <c r="AD192" s="57">
        <v>0</v>
      </c>
      <c r="AE192" s="51">
        <v>0</v>
      </c>
      <c r="AF192" s="52">
        <v>0</v>
      </c>
      <c r="AG192" s="51">
        <v>0</v>
      </c>
      <c r="AH192" s="52">
        <v>0</v>
      </c>
      <c r="AI192" s="51">
        <v>0</v>
      </c>
      <c r="AJ192" s="52">
        <v>0</v>
      </c>
      <c r="AK192" s="51">
        <v>0</v>
      </c>
      <c r="AL192" s="52">
        <v>0</v>
      </c>
      <c r="AM192" s="51">
        <v>0</v>
      </c>
      <c r="AN192" s="52">
        <v>0</v>
      </c>
      <c r="AO192" s="53">
        <v>0</v>
      </c>
      <c r="AP192" s="54">
        <v>0</v>
      </c>
      <c r="AQ192" s="185">
        <v>0</v>
      </c>
      <c r="AR192" s="100">
        <v>0</v>
      </c>
      <c r="AS192" s="57">
        <v>0</v>
      </c>
      <c r="AT192" s="311" t="str">
        <f t="shared" si="28"/>
        <v/>
      </c>
      <c r="CA192" s="31" t="str">
        <f t="shared" si="29"/>
        <v/>
      </c>
      <c r="CB192" s="31"/>
      <c r="CC192" s="31"/>
      <c r="CD192" s="31"/>
      <c r="CE192" s="31"/>
      <c r="CF192" s="31"/>
      <c r="CG192" s="32">
        <f t="shared" si="3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30" t="s">
        <v>73</v>
      </c>
      <c r="B193" s="327">
        <f t="shared" si="33"/>
        <v>0</v>
      </c>
      <c r="C193" s="328">
        <f t="shared" si="32"/>
        <v>0</v>
      </c>
      <c r="D193" s="331">
        <f t="shared" si="32"/>
        <v>0</v>
      </c>
      <c r="E193" s="51">
        <v>0</v>
      </c>
      <c r="F193" s="57">
        <v>0</v>
      </c>
      <c r="G193" s="51">
        <v>0</v>
      </c>
      <c r="H193" s="57">
        <v>0</v>
      </c>
      <c r="I193" s="51">
        <v>0</v>
      </c>
      <c r="J193" s="57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  <c r="Y193" s="51">
        <v>0</v>
      </c>
      <c r="Z193" s="52">
        <v>0</v>
      </c>
      <c r="AA193" s="51">
        <v>0</v>
      </c>
      <c r="AB193" s="57">
        <v>0</v>
      </c>
      <c r="AC193" s="51">
        <v>0</v>
      </c>
      <c r="AD193" s="57">
        <v>0</v>
      </c>
      <c r="AE193" s="51">
        <v>0</v>
      </c>
      <c r="AF193" s="52">
        <v>0</v>
      </c>
      <c r="AG193" s="51">
        <v>0</v>
      </c>
      <c r="AH193" s="52">
        <v>0</v>
      </c>
      <c r="AI193" s="51">
        <v>0</v>
      </c>
      <c r="AJ193" s="52">
        <v>0</v>
      </c>
      <c r="AK193" s="51">
        <v>0</v>
      </c>
      <c r="AL193" s="52">
        <v>0</v>
      </c>
      <c r="AM193" s="51">
        <v>0</v>
      </c>
      <c r="AN193" s="52">
        <v>0</v>
      </c>
      <c r="AO193" s="53">
        <v>0</v>
      </c>
      <c r="AP193" s="54">
        <v>0</v>
      </c>
      <c r="AQ193" s="185">
        <v>0</v>
      </c>
      <c r="AR193" s="100">
        <v>0</v>
      </c>
      <c r="AS193" s="57">
        <v>0</v>
      </c>
      <c r="AT193" s="311" t="str">
        <f t="shared" si="28"/>
        <v/>
      </c>
      <c r="CA193" s="31" t="str">
        <f t="shared" si="29"/>
        <v/>
      </c>
      <c r="CB193" s="31"/>
      <c r="CC193" s="31"/>
      <c r="CD193" s="31"/>
      <c r="CE193" s="31"/>
      <c r="CF193" s="31"/>
      <c r="CG193" s="32">
        <f t="shared" si="30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5" customHeight="1" x14ac:dyDescent="0.2">
      <c r="A194" s="332" t="s">
        <v>65</v>
      </c>
      <c r="B194" s="327">
        <f t="shared" si="33"/>
        <v>60</v>
      </c>
      <c r="C194" s="333">
        <f t="shared" si="32"/>
        <v>18</v>
      </c>
      <c r="D194" s="334">
        <f t="shared" si="32"/>
        <v>42</v>
      </c>
      <c r="E194" s="51">
        <v>0</v>
      </c>
      <c r="F194" s="57">
        <v>0</v>
      </c>
      <c r="G194" s="51">
        <v>0</v>
      </c>
      <c r="H194" s="57">
        <v>0</v>
      </c>
      <c r="I194" s="51">
        <v>0</v>
      </c>
      <c r="J194" s="57">
        <v>1</v>
      </c>
      <c r="K194" s="51">
        <v>1</v>
      </c>
      <c r="L194" s="52">
        <v>0</v>
      </c>
      <c r="M194" s="51">
        <v>0</v>
      </c>
      <c r="N194" s="52">
        <v>0</v>
      </c>
      <c r="O194" s="51">
        <v>0</v>
      </c>
      <c r="P194" s="52">
        <v>0</v>
      </c>
      <c r="Q194" s="51">
        <v>0</v>
      </c>
      <c r="R194" s="52">
        <v>0</v>
      </c>
      <c r="S194" s="51">
        <v>0</v>
      </c>
      <c r="T194" s="52">
        <v>0</v>
      </c>
      <c r="U194" s="51">
        <v>1</v>
      </c>
      <c r="V194" s="52">
        <v>0</v>
      </c>
      <c r="W194" s="51">
        <v>0</v>
      </c>
      <c r="X194" s="52">
        <v>0</v>
      </c>
      <c r="Y194" s="51">
        <v>0</v>
      </c>
      <c r="Z194" s="52">
        <v>6</v>
      </c>
      <c r="AA194" s="51">
        <v>1</v>
      </c>
      <c r="AB194" s="57">
        <v>0</v>
      </c>
      <c r="AC194" s="51">
        <v>2</v>
      </c>
      <c r="AD194" s="57">
        <v>7</v>
      </c>
      <c r="AE194" s="51">
        <v>1</v>
      </c>
      <c r="AF194" s="52">
        <v>10</v>
      </c>
      <c r="AG194" s="51">
        <v>4</v>
      </c>
      <c r="AH194" s="52">
        <v>2</v>
      </c>
      <c r="AI194" s="51">
        <v>1</v>
      </c>
      <c r="AJ194" s="52">
        <v>3</v>
      </c>
      <c r="AK194" s="51">
        <v>3</v>
      </c>
      <c r="AL194" s="52">
        <v>5</v>
      </c>
      <c r="AM194" s="51">
        <v>1</v>
      </c>
      <c r="AN194" s="52">
        <v>5</v>
      </c>
      <c r="AO194" s="53">
        <v>3</v>
      </c>
      <c r="AP194" s="54">
        <v>3</v>
      </c>
      <c r="AQ194" s="185">
        <v>26</v>
      </c>
      <c r="AR194" s="100">
        <v>31</v>
      </c>
      <c r="AS194" s="57">
        <v>3</v>
      </c>
      <c r="AT194" s="311" t="str">
        <f t="shared" si="28"/>
        <v/>
      </c>
      <c r="CA194" s="31" t="str">
        <f t="shared" si="29"/>
        <v/>
      </c>
      <c r="CB194" s="31"/>
      <c r="CC194" s="31"/>
      <c r="CD194" s="31"/>
      <c r="CE194" s="31"/>
      <c r="CF194" s="31"/>
      <c r="CG194" s="32">
        <f t="shared" si="30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ht="15" customHeight="1" x14ac:dyDescent="0.2">
      <c r="A195" s="335" t="s">
        <v>43</v>
      </c>
      <c r="B195" s="200">
        <f>SUM(B196:B200)</f>
        <v>94</v>
      </c>
      <c r="C195" s="201">
        <f>SUM(C196:C200)</f>
        <v>43</v>
      </c>
      <c r="D195" s="688">
        <f>SUM(D196:D200)</f>
        <v>51</v>
      </c>
      <c r="E195" s="768">
        <f>SUM(E196:E200)</f>
        <v>3</v>
      </c>
      <c r="F195" s="691">
        <f t="shared" ref="F195:AS195" si="34">SUM(F196:F200)</f>
        <v>1</v>
      </c>
      <c r="G195" s="692">
        <f t="shared" si="34"/>
        <v>1</v>
      </c>
      <c r="H195" s="93">
        <f t="shared" si="34"/>
        <v>0</v>
      </c>
      <c r="I195" s="20">
        <f t="shared" si="34"/>
        <v>2</v>
      </c>
      <c r="J195" s="93">
        <f t="shared" si="34"/>
        <v>0</v>
      </c>
      <c r="K195" s="20">
        <f t="shared" si="34"/>
        <v>3</v>
      </c>
      <c r="L195" s="93">
        <f t="shared" si="34"/>
        <v>0</v>
      </c>
      <c r="M195" s="20">
        <f t="shared" si="34"/>
        <v>2</v>
      </c>
      <c r="N195" s="93">
        <f t="shared" si="34"/>
        <v>1</v>
      </c>
      <c r="O195" s="20">
        <f t="shared" si="34"/>
        <v>1</v>
      </c>
      <c r="P195" s="93">
        <f t="shared" si="34"/>
        <v>0</v>
      </c>
      <c r="Q195" s="20">
        <f t="shared" si="34"/>
        <v>2</v>
      </c>
      <c r="R195" s="93">
        <f t="shared" si="34"/>
        <v>1</v>
      </c>
      <c r="S195" s="20">
        <f t="shared" si="34"/>
        <v>0</v>
      </c>
      <c r="T195" s="93">
        <f t="shared" si="34"/>
        <v>3</v>
      </c>
      <c r="U195" s="20">
        <f t="shared" si="34"/>
        <v>1</v>
      </c>
      <c r="V195" s="93">
        <f t="shared" si="34"/>
        <v>3</v>
      </c>
      <c r="W195" s="20">
        <f t="shared" si="34"/>
        <v>0</v>
      </c>
      <c r="X195" s="93">
        <f t="shared" si="34"/>
        <v>1</v>
      </c>
      <c r="Y195" s="20">
        <f t="shared" si="34"/>
        <v>1</v>
      </c>
      <c r="Z195" s="93">
        <f t="shared" si="34"/>
        <v>0</v>
      </c>
      <c r="AA195" s="20">
        <f t="shared" si="34"/>
        <v>2</v>
      </c>
      <c r="AB195" s="93">
        <f t="shared" si="34"/>
        <v>1</v>
      </c>
      <c r="AC195" s="20">
        <f t="shared" si="34"/>
        <v>1</v>
      </c>
      <c r="AD195" s="93">
        <f t="shared" si="34"/>
        <v>5</v>
      </c>
      <c r="AE195" s="20">
        <f t="shared" si="34"/>
        <v>3</v>
      </c>
      <c r="AF195" s="93">
        <f t="shared" si="34"/>
        <v>7</v>
      </c>
      <c r="AG195" s="20">
        <f t="shared" si="34"/>
        <v>3</v>
      </c>
      <c r="AH195" s="93">
        <f t="shared" si="34"/>
        <v>3</v>
      </c>
      <c r="AI195" s="20">
        <f t="shared" si="34"/>
        <v>0</v>
      </c>
      <c r="AJ195" s="93">
        <f t="shared" si="34"/>
        <v>6</v>
      </c>
      <c r="AK195" s="20">
        <f t="shared" si="34"/>
        <v>8</v>
      </c>
      <c r="AL195" s="93">
        <f t="shared" si="34"/>
        <v>6</v>
      </c>
      <c r="AM195" s="20">
        <f t="shared" si="34"/>
        <v>4</v>
      </c>
      <c r="AN195" s="93">
        <f t="shared" si="34"/>
        <v>8</v>
      </c>
      <c r="AO195" s="743">
        <f t="shared" si="34"/>
        <v>6</v>
      </c>
      <c r="AP195" s="95">
        <f t="shared" si="34"/>
        <v>5</v>
      </c>
      <c r="AQ195" s="693">
        <f t="shared" si="34"/>
        <v>49</v>
      </c>
      <c r="AR195" s="340">
        <f t="shared" si="34"/>
        <v>13</v>
      </c>
      <c r="AS195" s="694">
        <f t="shared" si="34"/>
        <v>32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6.5" customHeight="1" x14ac:dyDescent="0.2">
      <c r="A196" s="33" t="s">
        <v>44</v>
      </c>
      <c r="B196" s="342">
        <f t="shared" ref="B196:B200" si="35">SUM(C196+D196)</f>
        <v>86</v>
      </c>
      <c r="C196" s="343">
        <f t="shared" si="32"/>
        <v>41</v>
      </c>
      <c r="D196" s="334">
        <f t="shared" si="32"/>
        <v>45</v>
      </c>
      <c r="E196" s="76">
        <v>3</v>
      </c>
      <c r="F196" s="39">
        <v>1</v>
      </c>
      <c r="G196" s="76">
        <v>1</v>
      </c>
      <c r="H196" s="103">
        <v>0</v>
      </c>
      <c r="I196" s="76">
        <v>2</v>
      </c>
      <c r="J196" s="103">
        <v>0</v>
      </c>
      <c r="K196" s="76">
        <v>3</v>
      </c>
      <c r="L196" s="103">
        <v>0</v>
      </c>
      <c r="M196" s="76">
        <v>2</v>
      </c>
      <c r="N196" s="103">
        <v>1</v>
      </c>
      <c r="O196" s="76">
        <v>1</v>
      </c>
      <c r="P196" s="103">
        <v>0</v>
      </c>
      <c r="Q196" s="76">
        <v>2</v>
      </c>
      <c r="R196" s="103">
        <v>1</v>
      </c>
      <c r="S196" s="76">
        <v>0</v>
      </c>
      <c r="T196" s="103">
        <v>3</v>
      </c>
      <c r="U196" s="76">
        <v>0</v>
      </c>
      <c r="V196" s="103">
        <v>3</v>
      </c>
      <c r="W196" s="76">
        <v>0</v>
      </c>
      <c r="X196" s="103">
        <v>1</v>
      </c>
      <c r="Y196" s="76">
        <v>1</v>
      </c>
      <c r="Z196" s="103">
        <v>0</v>
      </c>
      <c r="AA196" s="76">
        <v>2</v>
      </c>
      <c r="AB196" s="103">
        <v>0</v>
      </c>
      <c r="AC196" s="76">
        <v>1</v>
      </c>
      <c r="AD196" s="103">
        <v>5</v>
      </c>
      <c r="AE196" s="76">
        <v>3</v>
      </c>
      <c r="AF196" s="103">
        <v>7</v>
      </c>
      <c r="AG196" s="76">
        <v>2</v>
      </c>
      <c r="AH196" s="103">
        <v>2</v>
      </c>
      <c r="AI196" s="76">
        <v>0</v>
      </c>
      <c r="AJ196" s="103">
        <v>6</v>
      </c>
      <c r="AK196" s="76">
        <v>8</v>
      </c>
      <c r="AL196" s="103">
        <v>5</v>
      </c>
      <c r="AM196" s="76">
        <v>4</v>
      </c>
      <c r="AN196" s="103">
        <v>6</v>
      </c>
      <c r="AO196" s="104">
        <v>6</v>
      </c>
      <c r="AP196" s="105">
        <v>4</v>
      </c>
      <c r="AQ196" s="72">
        <v>45</v>
      </c>
      <c r="AR196" s="103">
        <v>11</v>
      </c>
      <c r="AS196" s="103">
        <v>30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x14ac:dyDescent="0.2">
      <c r="A197" s="44" t="s">
        <v>45</v>
      </c>
      <c r="B197" s="324">
        <f t="shared" si="35"/>
        <v>3</v>
      </c>
      <c r="C197" s="325">
        <f t="shared" si="32"/>
        <v>2</v>
      </c>
      <c r="D197" s="326">
        <f t="shared" si="32"/>
        <v>1</v>
      </c>
      <c r="E197" s="63">
        <v>0</v>
      </c>
      <c r="F197" s="52">
        <v>0</v>
      </c>
      <c r="G197" s="51">
        <v>0</v>
      </c>
      <c r="H197" s="184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1</v>
      </c>
      <c r="V197" s="52">
        <v>0</v>
      </c>
      <c r="W197" s="51">
        <v>0</v>
      </c>
      <c r="X197" s="52">
        <v>0</v>
      </c>
      <c r="Y197" s="51">
        <v>0</v>
      </c>
      <c r="Z197" s="52">
        <v>0</v>
      </c>
      <c r="AA197" s="51">
        <v>0</v>
      </c>
      <c r="AB197" s="52">
        <v>0</v>
      </c>
      <c r="AC197" s="51">
        <v>0</v>
      </c>
      <c r="AD197" s="52">
        <v>0</v>
      </c>
      <c r="AE197" s="51">
        <v>0</v>
      </c>
      <c r="AF197" s="52">
        <v>0</v>
      </c>
      <c r="AG197" s="51">
        <v>1</v>
      </c>
      <c r="AH197" s="52">
        <v>0</v>
      </c>
      <c r="AI197" s="51">
        <v>0</v>
      </c>
      <c r="AJ197" s="52">
        <v>0</v>
      </c>
      <c r="AK197" s="51">
        <v>0</v>
      </c>
      <c r="AL197" s="52">
        <v>0</v>
      </c>
      <c r="AM197" s="51">
        <v>0</v>
      </c>
      <c r="AN197" s="52">
        <v>1</v>
      </c>
      <c r="AO197" s="53">
        <v>0</v>
      </c>
      <c r="AP197" s="54">
        <v>0</v>
      </c>
      <c r="AQ197" s="57">
        <v>3</v>
      </c>
      <c r="AR197" s="52">
        <v>0</v>
      </c>
      <c r="AS197" s="184">
        <v>0</v>
      </c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101" t="s">
        <v>46</v>
      </c>
      <c r="B198" s="324">
        <f t="shared" si="35"/>
        <v>5</v>
      </c>
      <c r="C198" s="325">
        <f t="shared" si="32"/>
        <v>0</v>
      </c>
      <c r="D198" s="326">
        <f t="shared" si="32"/>
        <v>5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0</v>
      </c>
      <c r="Q198" s="76">
        <v>0</v>
      </c>
      <c r="R198" s="103">
        <v>0</v>
      </c>
      <c r="S198" s="76">
        <v>0</v>
      </c>
      <c r="T198" s="103">
        <v>0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1</v>
      </c>
      <c r="AC198" s="76">
        <v>0</v>
      </c>
      <c r="AD198" s="103">
        <v>0</v>
      </c>
      <c r="AE198" s="76">
        <v>0</v>
      </c>
      <c r="AF198" s="103">
        <v>0</v>
      </c>
      <c r="AG198" s="76">
        <v>0</v>
      </c>
      <c r="AH198" s="103">
        <v>1</v>
      </c>
      <c r="AI198" s="76">
        <v>0</v>
      </c>
      <c r="AJ198" s="103">
        <v>0</v>
      </c>
      <c r="AK198" s="76">
        <v>0</v>
      </c>
      <c r="AL198" s="103">
        <v>1</v>
      </c>
      <c r="AM198" s="76">
        <v>0</v>
      </c>
      <c r="AN198" s="103">
        <v>1</v>
      </c>
      <c r="AO198" s="104">
        <v>0</v>
      </c>
      <c r="AP198" s="105">
        <v>1</v>
      </c>
      <c r="AQ198" s="72">
        <v>1</v>
      </c>
      <c r="AR198" s="103">
        <v>2</v>
      </c>
      <c r="AS198" s="103">
        <v>2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15" customHeight="1" x14ac:dyDescent="0.2">
      <c r="A199" s="345" t="s">
        <v>195</v>
      </c>
      <c r="B199" s="324">
        <f t="shared" si="35"/>
        <v>0</v>
      </c>
      <c r="C199" s="325">
        <f t="shared" si="32"/>
        <v>0</v>
      </c>
      <c r="D199" s="346">
        <f t="shared" si="32"/>
        <v>0</v>
      </c>
      <c r="E199" s="76">
        <v>0</v>
      </c>
      <c r="F199" s="52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0</v>
      </c>
      <c r="Y199" s="51">
        <v>0</v>
      </c>
      <c r="Z199" s="52">
        <v>0</v>
      </c>
      <c r="AA199" s="51">
        <v>0</v>
      </c>
      <c r="AB199" s="52">
        <v>0</v>
      </c>
      <c r="AC199" s="51">
        <v>0</v>
      </c>
      <c r="AD199" s="52">
        <v>0</v>
      </c>
      <c r="AE199" s="51">
        <v>0</v>
      </c>
      <c r="AF199" s="52">
        <v>0</v>
      </c>
      <c r="AG199" s="51">
        <v>0</v>
      </c>
      <c r="AH199" s="52">
        <v>0</v>
      </c>
      <c r="AI199" s="51">
        <v>0</v>
      </c>
      <c r="AJ199" s="52">
        <v>0</v>
      </c>
      <c r="AK199" s="51">
        <v>0</v>
      </c>
      <c r="AL199" s="52">
        <v>0</v>
      </c>
      <c r="AM199" s="51">
        <v>0</v>
      </c>
      <c r="AN199" s="52">
        <v>0</v>
      </c>
      <c r="AO199" s="53">
        <v>0</v>
      </c>
      <c r="AP199" s="54">
        <v>0</v>
      </c>
      <c r="AQ199" s="57">
        <v>0</v>
      </c>
      <c r="AR199" s="52">
        <v>0</v>
      </c>
      <c r="AS199" s="184">
        <v>0</v>
      </c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5" customHeight="1" x14ac:dyDescent="0.2">
      <c r="A200" s="347" t="s">
        <v>65</v>
      </c>
      <c r="B200" s="348">
        <f t="shared" si="35"/>
        <v>0</v>
      </c>
      <c r="C200" s="349">
        <f t="shared" si="32"/>
        <v>0</v>
      </c>
      <c r="D200" s="350">
        <f t="shared" si="32"/>
        <v>0</v>
      </c>
      <c r="E200" s="190">
        <v>0</v>
      </c>
      <c r="F200" s="85">
        <v>0</v>
      </c>
      <c r="G200" s="84">
        <v>0</v>
      </c>
      <c r="H200" s="85">
        <v>0</v>
      </c>
      <c r="I200" s="84">
        <v>0</v>
      </c>
      <c r="J200" s="85">
        <v>0</v>
      </c>
      <c r="K200" s="84">
        <v>0</v>
      </c>
      <c r="L200" s="85">
        <v>0</v>
      </c>
      <c r="M200" s="84">
        <v>0</v>
      </c>
      <c r="N200" s="85">
        <v>0</v>
      </c>
      <c r="O200" s="84">
        <v>0</v>
      </c>
      <c r="P200" s="85">
        <v>0</v>
      </c>
      <c r="Q200" s="84">
        <v>0</v>
      </c>
      <c r="R200" s="85">
        <v>0</v>
      </c>
      <c r="S200" s="84">
        <v>0</v>
      </c>
      <c r="T200" s="85">
        <v>0</v>
      </c>
      <c r="U200" s="84">
        <v>0</v>
      </c>
      <c r="V200" s="85">
        <v>0</v>
      </c>
      <c r="W200" s="84">
        <v>0</v>
      </c>
      <c r="X200" s="85">
        <v>0</v>
      </c>
      <c r="Y200" s="84">
        <v>0</v>
      </c>
      <c r="Z200" s="85">
        <v>0</v>
      </c>
      <c r="AA200" s="84">
        <v>0</v>
      </c>
      <c r="AB200" s="85">
        <v>0</v>
      </c>
      <c r="AC200" s="84">
        <v>0</v>
      </c>
      <c r="AD200" s="85">
        <v>0</v>
      </c>
      <c r="AE200" s="84">
        <v>0</v>
      </c>
      <c r="AF200" s="85">
        <v>0</v>
      </c>
      <c r="AG200" s="84">
        <v>0</v>
      </c>
      <c r="AH200" s="85">
        <v>0</v>
      </c>
      <c r="AI200" s="84">
        <v>0</v>
      </c>
      <c r="AJ200" s="85">
        <v>0</v>
      </c>
      <c r="AK200" s="84">
        <v>0</v>
      </c>
      <c r="AL200" s="85">
        <v>0</v>
      </c>
      <c r="AM200" s="84">
        <v>0</v>
      </c>
      <c r="AN200" s="85">
        <v>0</v>
      </c>
      <c r="AO200" s="86">
        <v>0</v>
      </c>
      <c r="AP200" s="87">
        <v>0</v>
      </c>
      <c r="AQ200" s="316">
        <v>0</v>
      </c>
      <c r="AR200" s="85">
        <v>0</v>
      </c>
      <c r="AS200" s="85">
        <v>0</v>
      </c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x14ac:dyDescent="0.2">
      <c r="A202" s="1159" t="s">
        <v>79</v>
      </c>
      <c r="B202" s="1141" t="s">
        <v>80</v>
      </c>
      <c r="C202" s="954"/>
      <c r="D202" s="1173"/>
      <c r="E202" s="1110" t="s">
        <v>81</v>
      </c>
      <c r="F202" s="1121"/>
      <c r="G202" s="1121"/>
      <c r="H202" s="1121"/>
      <c r="I202" s="1121"/>
      <c r="J202" s="1121"/>
      <c r="K202" s="1121"/>
      <c r="L202" s="1121"/>
      <c r="M202" s="1121"/>
      <c r="N202" s="1121"/>
      <c r="O202" s="1121"/>
      <c r="P202" s="1121"/>
      <c r="Q202" s="1121"/>
      <c r="R202" s="1121"/>
      <c r="S202" s="1121"/>
      <c r="T202" s="1121"/>
      <c r="U202" s="1121"/>
      <c r="V202" s="1121"/>
      <c r="W202" s="1121"/>
      <c r="X202" s="1121"/>
      <c r="Y202" s="1121"/>
      <c r="Z202" s="1121"/>
      <c r="AA202" s="1121"/>
      <c r="AB202" s="1121"/>
      <c r="AC202" s="1121"/>
      <c r="AD202" s="1121"/>
      <c r="AE202" s="1121"/>
      <c r="AF202" s="1121"/>
      <c r="AG202" s="1121"/>
      <c r="AH202" s="1121"/>
      <c r="AI202" s="1121"/>
      <c r="AJ202" s="1121"/>
      <c r="AK202" s="1121"/>
      <c r="AL202" s="1121"/>
      <c r="AM202" s="1121"/>
      <c r="AN202" s="1121"/>
      <c r="AO202" s="1121"/>
      <c r="AP202" s="1115"/>
      <c r="AQ202" s="1112" t="s">
        <v>82</v>
      </c>
      <c r="AR202" s="1173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5" customHeight="1" x14ac:dyDescent="0.2">
      <c r="A203" s="895"/>
      <c r="B203" s="913"/>
      <c r="C203" s="934"/>
      <c r="D203" s="935"/>
      <c r="E203" s="1109" t="s">
        <v>10</v>
      </c>
      <c r="F203" s="1114"/>
      <c r="G203" s="1109" t="s">
        <v>11</v>
      </c>
      <c r="H203" s="1114"/>
      <c r="I203" s="1109" t="s">
        <v>12</v>
      </c>
      <c r="J203" s="1114"/>
      <c r="K203" s="1109" t="s">
        <v>13</v>
      </c>
      <c r="L203" s="1114"/>
      <c r="M203" s="1109" t="s">
        <v>14</v>
      </c>
      <c r="N203" s="1114"/>
      <c r="O203" s="1109" t="s">
        <v>15</v>
      </c>
      <c r="P203" s="1114"/>
      <c r="Q203" s="1109" t="s">
        <v>16</v>
      </c>
      <c r="R203" s="1114"/>
      <c r="S203" s="1109" t="s">
        <v>17</v>
      </c>
      <c r="T203" s="1114"/>
      <c r="U203" s="1109" t="s">
        <v>18</v>
      </c>
      <c r="V203" s="1114"/>
      <c r="W203" s="1109" t="s">
        <v>19</v>
      </c>
      <c r="X203" s="1114"/>
      <c r="Y203" s="1109" t="s">
        <v>20</v>
      </c>
      <c r="Z203" s="1114"/>
      <c r="AA203" s="1109" t="s">
        <v>21</v>
      </c>
      <c r="AB203" s="1114"/>
      <c r="AC203" s="1109" t="s">
        <v>22</v>
      </c>
      <c r="AD203" s="1114"/>
      <c r="AE203" s="1109" t="s">
        <v>23</v>
      </c>
      <c r="AF203" s="1114"/>
      <c r="AG203" s="1109" t="s">
        <v>24</v>
      </c>
      <c r="AH203" s="1114"/>
      <c r="AI203" s="1109" t="s">
        <v>25</v>
      </c>
      <c r="AJ203" s="1114"/>
      <c r="AK203" s="1109" t="s">
        <v>26</v>
      </c>
      <c r="AL203" s="1114"/>
      <c r="AM203" s="1109" t="s">
        <v>27</v>
      </c>
      <c r="AN203" s="1114"/>
      <c r="AO203" s="1110" t="s">
        <v>28</v>
      </c>
      <c r="AP203" s="1115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5" customHeight="1" x14ac:dyDescent="0.2">
      <c r="A204" s="912"/>
      <c r="B204" s="162" t="s">
        <v>32</v>
      </c>
      <c r="C204" s="16" t="s">
        <v>33</v>
      </c>
      <c r="D204" s="707" t="s">
        <v>34</v>
      </c>
      <c r="E204" s="15" t="s">
        <v>33</v>
      </c>
      <c r="F204" s="707" t="s">
        <v>34</v>
      </c>
      <c r="G204" s="15" t="s">
        <v>33</v>
      </c>
      <c r="H204" s="707" t="s">
        <v>34</v>
      </c>
      <c r="I204" s="15" t="s">
        <v>33</v>
      </c>
      <c r="J204" s="707" t="s">
        <v>34</v>
      </c>
      <c r="K204" s="15" t="s">
        <v>33</v>
      </c>
      <c r="L204" s="707" t="s">
        <v>34</v>
      </c>
      <c r="M204" s="15" t="s">
        <v>33</v>
      </c>
      <c r="N204" s="707" t="s">
        <v>34</v>
      </c>
      <c r="O204" s="15" t="s">
        <v>33</v>
      </c>
      <c r="P204" s="707" t="s">
        <v>34</v>
      </c>
      <c r="Q204" s="15" t="s">
        <v>33</v>
      </c>
      <c r="R204" s="707" t="s">
        <v>34</v>
      </c>
      <c r="S204" s="15" t="s">
        <v>33</v>
      </c>
      <c r="T204" s="707" t="s">
        <v>34</v>
      </c>
      <c r="U204" s="15" t="s">
        <v>33</v>
      </c>
      <c r="V204" s="707" t="s">
        <v>34</v>
      </c>
      <c r="W204" s="15" t="s">
        <v>33</v>
      </c>
      <c r="X204" s="707" t="s">
        <v>34</v>
      </c>
      <c r="Y204" s="15" t="s">
        <v>33</v>
      </c>
      <c r="Z204" s="707" t="s">
        <v>34</v>
      </c>
      <c r="AA204" s="15" t="s">
        <v>33</v>
      </c>
      <c r="AB204" s="707" t="s">
        <v>34</v>
      </c>
      <c r="AC204" s="15" t="s">
        <v>33</v>
      </c>
      <c r="AD204" s="707" t="s">
        <v>34</v>
      </c>
      <c r="AE204" s="15" t="s">
        <v>33</v>
      </c>
      <c r="AF204" s="707" t="s">
        <v>34</v>
      </c>
      <c r="AG204" s="15" t="s">
        <v>33</v>
      </c>
      <c r="AH204" s="707" t="s">
        <v>34</v>
      </c>
      <c r="AI204" s="15" t="s">
        <v>33</v>
      </c>
      <c r="AJ204" s="707" t="s">
        <v>34</v>
      </c>
      <c r="AK204" s="15" t="s">
        <v>33</v>
      </c>
      <c r="AL204" s="707" t="s">
        <v>34</v>
      </c>
      <c r="AM204" s="15" t="s">
        <v>33</v>
      </c>
      <c r="AN204" s="707" t="s">
        <v>34</v>
      </c>
      <c r="AO204" s="15" t="s">
        <v>33</v>
      </c>
      <c r="AP204" s="707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9" t="s">
        <v>84</v>
      </c>
      <c r="B205" s="342">
        <f t="shared" ref="B205:B210" si="36">SUM(C205+D205)</f>
        <v>151</v>
      </c>
      <c r="C205" s="343">
        <f t="shared" ref="C205:D210" si="37">SUM(E205+G205+I205+K205+M205+O205+Q205+S205+U205+W205+Y205+AA205+AC205+AE205+AG205+AI205+AK205+AM205+AO205)</f>
        <v>56</v>
      </c>
      <c r="D205" s="334">
        <f t="shared" si="37"/>
        <v>95</v>
      </c>
      <c r="E205" s="37">
        <v>0</v>
      </c>
      <c r="F205" s="38">
        <v>0</v>
      </c>
      <c r="G205" s="37">
        <v>0</v>
      </c>
      <c r="H205" s="39">
        <v>0</v>
      </c>
      <c r="I205" s="37">
        <v>0</v>
      </c>
      <c r="J205" s="39">
        <v>1</v>
      </c>
      <c r="K205" s="37">
        <v>5</v>
      </c>
      <c r="L205" s="39">
        <v>0</v>
      </c>
      <c r="M205" s="37">
        <v>1</v>
      </c>
      <c r="N205" s="39">
        <v>1</v>
      </c>
      <c r="O205" s="37">
        <v>1</v>
      </c>
      <c r="P205" s="39">
        <v>5</v>
      </c>
      <c r="Q205" s="37">
        <v>2</v>
      </c>
      <c r="R205" s="39">
        <v>0</v>
      </c>
      <c r="S205" s="37">
        <v>0</v>
      </c>
      <c r="T205" s="39">
        <v>1</v>
      </c>
      <c r="U205" s="37">
        <v>1</v>
      </c>
      <c r="V205" s="39">
        <v>1</v>
      </c>
      <c r="W205" s="37">
        <v>1</v>
      </c>
      <c r="X205" s="39">
        <v>2</v>
      </c>
      <c r="Y205" s="40">
        <v>2</v>
      </c>
      <c r="Z205" s="39">
        <v>5</v>
      </c>
      <c r="AA205" s="40">
        <v>5</v>
      </c>
      <c r="AB205" s="39">
        <v>4</v>
      </c>
      <c r="AC205" s="40">
        <v>6</v>
      </c>
      <c r="AD205" s="39">
        <v>9</v>
      </c>
      <c r="AE205" s="40">
        <v>3</v>
      </c>
      <c r="AF205" s="39">
        <v>11</v>
      </c>
      <c r="AG205" s="40">
        <v>5</v>
      </c>
      <c r="AH205" s="39">
        <v>8</v>
      </c>
      <c r="AI205" s="40">
        <v>8</v>
      </c>
      <c r="AJ205" s="39">
        <v>8</v>
      </c>
      <c r="AK205" s="40">
        <v>4</v>
      </c>
      <c r="AL205" s="39">
        <v>14</v>
      </c>
      <c r="AM205" s="40">
        <v>6</v>
      </c>
      <c r="AN205" s="39">
        <v>8</v>
      </c>
      <c r="AO205" s="40">
        <v>6</v>
      </c>
      <c r="AP205" s="39">
        <v>17</v>
      </c>
      <c r="AQ205" s="354">
        <v>151</v>
      </c>
      <c r="AR205" s="355">
        <v>141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180" t="s">
        <v>85</v>
      </c>
      <c r="B206" s="324">
        <f t="shared" si="36"/>
        <v>0</v>
      </c>
      <c r="C206" s="325">
        <f t="shared" si="37"/>
        <v>0</v>
      </c>
      <c r="D206" s="326">
        <f t="shared" si="37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8">CA206&amp;CB206</f>
        <v/>
      </c>
      <c r="AT206" s="30"/>
      <c r="CA206" s="31" t="str">
        <f t="shared" ref="CA206:CA209" si="39">IF(CG206=1,"* El número de Beneficiarios NO DEBE ser mayor que el Total. ","")</f>
        <v/>
      </c>
      <c r="CB206" s="31" t="str">
        <f t="shared" ref="CB206:CB209" si="40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1">IF(B206&lt;AQ206,1,0)</f>
        <v>0</v>
      </c>
      <c r="CH206" s="32">
        <f t="shared" ref="CH206:CH209" si="42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180" t="s">
        <v>86</v>
      </c>
      <c r="B207" s="324">
        <f t="shared" si="36"/>
        <v>0</v>
      </c>
      <c r="C207" s="325">
        <f t="shared" si="37"/>
        <v>0</v>
      </c>
      <c r="D207" s="326">
        <f t="shared" si="37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8"/>
        <v/>
      </c>
      <c r="AT207" s="30"/>
      <c r="CA207" s="31" t="str">
        <f t="shared" si="39"/>
        <v/>
      </c>
      <c r="CB207" s="31" t="str">
        <f t="shared" si="40"/>
        <v/>
      </c>
      <c r="CC207" s="31"/>
      <c r="CD207" s="31"/>
      <c r="CE207" s="31"/>
      <c r="CF207" s="31"/>
      <c r="CG207" s="32">
        <f t="shared" si="41"/>
        <v>0</v>
      </c>
      <c r="CH207" s="32">
        <f t="shared" si="42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57" t="s">
        <v>87</v>
      </c>
      <c r="B208" s="324">
        <f t="shared" si="36"/>
        <v>0</v>
      </c>
      <c r="C208" s="325">
        <f t="shared" si="37"/>
        <v>0</v>
      </c>
      <c r="D208" s="346">
        <f t="shared" si="37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8"/>
        <v/>
      </c>
      <c r="AT208" s="30"/>
      <c r="CA208" s="31" t="str">
        <f t="shared" si="39"/>
        <v/>
      </c>
      <c r="CB208" s="31" t="str">
        <f t="shared" si="40"/>
        <v/>
      </c>
      <c r="CC208" s="31"/>
      <c r="CD208" s="31"/>
      <c r="CE208" s="31"/>
      <c r="CF208" s="31"/>
      <c r="CG208" s="32">
        <f t="shared" si="41"/>
        <v>0</v>
      </c>
      <c r="CH208" s="32">
        <f t="shared" si="42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357" t="s">
        <v>126</v>
      </c>
      <c r="B209" s="181">
        <f t="shared" si="36"/>
        <v>0</v>
      </c>
      <c r="C209" s="182">
        <f t="shared" si="37"/>
        <v>0</v>
      </c>
      <c r="D209" s="326">
        <f t="shared" si="37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8"/>
        <v/>
      </c>
      <c r="AT209" s="30"/>
      <c r="CA209" s="31" t="str">
        <f t="shared" si="39"/>
        <v/>
      </c>
      <c r="CB209" s="31" t="str">
        <f t="shared" si="40"/>
        <v/>
      </c>
      <c r="CC209" s="31"/>
      <c r="CD209" s="31"/>
      <c r="CE209" s="31"/>
      <c r="CF209" s="31"/>
      <c r="CG209" s="32">
        <f t="shared" si="41"/>
        <v>0</v>
      </c>
      <c r="CH209" s="32">
        <f t="shared" si="42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18.75" customHeight="1" x14ac:dyDescent="0.2">
      <c r="A210" s="358" t="s">
        <v>198</v>
      </c>
      <c r="B210" s="359">
        <f t="shared" si="36"/>
        <v>0</v>
      </c>
      <c r="C210" s="349">
        <f t="shared" si="37"/>
        <v>0</v>
      </c>
      <c r="D210" s="360">
        <f t="shared" ref="D210" si="43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8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8.75" customHeight="1" x14ac:dyDescent="0.2">
      <c r="A211" s="312" t="s">
        <v>5</v>
      </c>
      <c r="B211" s="363">
        <f>SUM(B205:B210)</f>
        <v>151</v>
      </c>
      <c r="C211" s="364">
        <f>SUM(C205:C210)</f>
        <v>56</v>
      </c>
      <c r="D211" s="365">
        <f>SUM(D205:D210)</f>
        <v>95</v>
      </c>
      <c r="E211" s="20">
        <f>SUM(E205:E210)</f>
        <v>0</v>
      </c>
      <c r="F211" s="366">
        <f>SUM(F205:F210)</f>
        <v>0</v>
      </c>
      <c r="G211" s="363">
        <f t="shared" ref="G211:AR211" si="44">SUM(G205:G210)</f>
        <v>0</v>
      </c>
      <c r="H211" s="367">
        <f t="shared" si="44"/>
        <v>0</v>
      </c>
      <c r="I211" s="363">
        <f t="shared" si="44"/>
        <v>0</v>
      </c>
      <c r="J211" s="367">
        <f t="shared" si="44"/>
        <v>1</v>
      </c>
      <c r="K211" s="363">
        <f t="shared" si="44"/>
        <v>5</v>
      </c>
      <c r="L211" s="367">
        <f t="shared" si="44"/>
        <v>0</v>
      </c>
      <c r="M211" s="363">
        <f t="shared" si="44"/>
        <v>1</v>
      </c>
      <c r="N211" s="367">
        <f t="shared" si="44"/>
        <v>1</v>
      </c>
      <c r="O211" s="363">
        <f t="shared" si="44"/>
        <v>1</v>
      </c>
      <c r="P211" s="367">
        <f t="shared" si="44"/>
        <v>5</v>
      </c>
      <c r="Q211" s="363">
        <f t="shared" si="44"/>
        <v>2</v>
      </c>
      <c r="R211" s="367">
        <f t="shared" si="44"/>
        <v>0</v>
      </c>
      <c r="S211" s="363">
        <f t="shared" si="44"/>
        <v>0</v>
      </c>
      <c r="T211" s="367">
        <f t="shared" si="44"/>
        <v>1</v>
      </c>
      <c r="U211" s="363">
        <f t="shared" si="44"/>
        <v>1</v>
      </c>
      <c r="V211" s="367">
        <f t="shared" si="44"/>
        <v>1</v>
      </c>
      <c r="W211" s="363">
        <f t="shared" si="44"/>
        <v>1</v>
      </c>
      <c r="X211" s="367">
        <f t="shared" si="44"/>
        <v>2</v>
      </c>
      <c r="Y211" s="363">
        <f t="shared" si="44"/>
        <v>2</v>
      </c>
      <c r="Z211" s="367">
        <f t="shared" si="44"/>
        <v>5</v>
      </c>
      <c r="AA211" s="363">
        <f t="shared" si="44"/>
        <v>5</v>
      </c>
      <c r="AB211" s="367">
        <f t="shared" si="44"/>
        <v>4</v>
      </c>
      <c r="AC211" s="363">
        <f t="shared" si="44"/>
        <v>6</v>
      </c>
      <c r="AD211" s="367">
        <f t="shared" si="44"/>
        <v>9</v>
      </c>
      <c r="AE211" s="363">
        <f t="shared" si="44"/>
        <v>3</v>
      </c>
      <c r="AF211" s="367">
        <f t="shared" si="44"/>
        <v>11</v>
      </c>
      <c r="AG211" s="363">
        <f t="shared" si="44"/>
        <v>5</v>
      </c>
      <c r="AH211" s="367">
        <f t="shared" si="44"/>
        <v>8</v>
      </c>
      <c r="AI211" s="363">
        <f t="shared" si="44"/>
        <v>8</v>
      </c>
      <c r="AJ211" s="367">
        <f t="shared" si="44"/>
        <v>8</v>
      </c>
      <c r="AK211" s="363">
        <f t="shared" si="44"/>
        <v>4</v>
      </c>
      <c r="AL211" s="367">
        <f t="shared" si="44"/>
        <v>14</v>
      </c>
      <c r="AM211" s="363">
        <f t="shared" si="44"/>
        <v>6</v>
      </c>
      <c r="AN211" s="367">
        <f t="shared" si="44"/>
        <v>8</v>
      </c>
      <c r="AO211" s="368">
        <f t="shared" si="44"/>
        <v>6</v>
      </c>
      <c r="AP211" s="367">
        <f t="shared" si="44"/>
        <v>17</v>
      </c>
      <c r="AQ211" s="365">
        <f t="shared" si="44"/>
        <v>151</v>
      </c>
      <c r="AR211" s="369">
        <f t="shared" si="44"/>
        <v>141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5" customHeight="1" x14ac:dyDescent="0.2">
      <c r="A213" s="703" t="s">
        <v>79</v>
      </c>
      <c r="B213" s="695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9" t="s">
        <v>84</v>
      </c>
      <c r="B214" s="284">
        <v>345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180" t="s">
        <v>85</v>
      </c>
      <c r="B215" s="100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180" t="s">
        <v>86</v>
      </c>
      <c r="B216" s="100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357" t="s">
        <v>87</v>
      </c>
      <c r="B217" s="100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18" customHeight="1" x14ac:dyDescent="0.2">
      <c r="A218" s="371" t="s">
        <v>198</v>
      </c>
      <c r="B218" s="318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18" customHeight="1" x14ac:dyDescent="0.2">
      <c r="A219" s="767" t="s">
        <v>5</v>
      </c>
      <c r="B219" s="291">
        <f>SUM(B214:B218)</f>
        <v>345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26.45" customHeight="1" x14ac:dyDescent="0.2">
      <c r="A221" s="703" t="s">
        <v>79</v>
      </c>
      <c r="B221" s="702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9" t="s">
        <v>84</v>
      </c>
      <c r="B222" s="216">
        <v>1060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180" t="s">
        <v>85</v>
      </c>
      <c r="B223" s="100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180" t="s">
        <v>86</v>
      </c>
      <c r="B224" s="100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18" customHeight="1" x14ac:dyDescent="0.2">
      <c r="A225" s="373" t="s">
        <v>87</v>
      </c>
      <c r="B225" s="91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18" customHeight="1" x14ac:dyDescent="0.2">
      <c r="A226" s="767" t="s">
        <v>5</v>
      </c>
      <c r="B226" s="291">
        <f>SUM(B222:B225)</f>
        <v>1060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4" customHeight="1" x14ac:dyDescent="0.2">
      <c r="A228" s="703" t="s">
        <v>202</v>
      </c>
      <c r="B228" s="702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ht="19.5" customHeight="1" x14ac:dyDescent="0.2">
      <c r="A233" s="708" t="s">
        <v>92</v>
      </c>
      <c r="B233" s="702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228" t="s">
        <v>96</v>
      </c>
      <c r="B234" s="284">
        <v>815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x14ac:dyDescent="0.2">
      <c r="A235" s="229" t="s">
        <v>97</v>
      </c>
      <c r="B235" s="216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230" t="s">
        <v>98</v>
      </c>
      <c r="B236" s="100">
        <v>517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ht="15" customHeight="1" x14ac:dyDescent="0.2">
      <c r="A237" s="230" t="s">
        <v>99</v>
      </c>
      <c r="B237" s="100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230" t="s">
        <v>100</v>
      </c>
      <c r="B238" s="100">
        <v>1</v>
      </c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2"/>
      <c r="CV238" s="2"/>
      <c r="CW238" s="2"/>
      <c r="CX238" s="2"/>
      <c r="CY238" s="2"/>
      <c r="CZ238" s="2"/>
    </row>
    <row r="239" spans="1:104" x14ac:dyDescent="0.2">
      <c r="A239" s="230" t="s">
        <v>207</v>
      </c>
      <c r="B239" s="100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2"/>
      <c r="CV239" s="2"/>
      <c r="CW239" s="2"/>
      <c r="CX239" s="2"/>
      <c r="CY239" s="2"/>
      <c r="CZ239" s="2"/>
    </row>
    <row r="240" spans="1:104" x14ac:dyDescent="0.2">
      <c r="A240" s="230" t="s">
        <v>208</v>
      </c>
      <c r="B240" s="100"/>
      <c r="CU240" s="2"/>
      <c r="CV240" s="2"/>
      <c r="CW240" s="2"/>
      <c r="CX240" s="2"/>
      <c r="CY240" s="2"/>
      <c r="CZ240" s="2"/>
    </row>
    <row r="241" spans="1:104" x14ac:dyDescent="0.2">
      <c r="A241" s="230" t="s">
        <v>101</v>
      </c>
      <c r="B241" s="100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ht="15.75" customHeight="1" x14ac:dyDescent="0.2">
      <c r="A242" s="230" t="s">
        <v>102</v>
      </c>
      <c r="B242" s="100">
        <v>1221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16.5" customHeight="1" x14ac:dyDescent="0.2">
      <c r="A243" s="231" t="s">
        <v>103</v>
      </c>
      <c r="B243" s="100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ht="16.5" customHeight="1" x14ac:dyDescent="0.2">
      <c r="A244" s="232" t="s">
        <v>104</v>
      </c>
      <c r="B244" s="100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233" t="s">
        <v>105</v>
      </c>
      <c r="B245" s="100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x14ac:dyDescent="0.2">
      <c r="A246" s="233" t="s">
        <v>106</v>
      </c>
      <c r="B246" s="100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ht="27" customHeight="1" x14ac:dyDescent="0.2">
      <c r="A247" s="232" t="s">
        <v>107</v>
      </c>
      <c r="B247" s="100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234" t="s">
        <v>108</v>
      </c>
      <c r="B248" s="100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x14ac:dyDescent="0.2">
      <c r="A249" s="235" t="s">
        <v>109</v>
      </c>
      <c r="B249" s="100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x14ac:dyDescent="0.2">
      <c r="A250" s="233" t="s">
        <v>110</v>
      </c>
      <c r="B250" s="100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27" customHeight="1" x14ac:dyDescent="0.2">
      <c r="A251" s="232" t="s">
        <v>111</v>
      </c>
      <c r="B251" s="100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x14ac:dyDescent="0.2">
      <c r="A252" s="232" t="s">
        <v>112</v>
      </c>
      <c r="B252" s="100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x14ac:dyDescent="0.2">
      <c r="A253" s="233" t="s">
        <v>113</v>
      </c>
      <c r="B253" s="100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233" t="s">
        <v>114</v>
      </c>
      <c r="B254" s="100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233" t="s">
        <v>115</v>
      </c>
      <c r="B255" s="100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15" customHeight="1" x14ac:dyDescent="0.2">
      <c r="A256" s="233" t="s">
        <v>116</v>
      </c>
      <c r="B256" s="100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236" t="s">
        <v>117</v>
      </c>
      <c r="B257" s="100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237" t="s">
        <v>118</v>
      </c>
      <c r="B258" s="100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237" t="s">
        <v>119</v>
      </c>
      <c r="B259" s="100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237" t="s">
        <v>120</v>
      </c>
      <c r="B260" s="100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26.25" customHeight="1" x14ac:dyDescent="0.2">
      <c r="A261" s="238" t="s">
        <v>121</v>
      </c>
      <c r="B261" s="100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237" t="s">
        <v>122</v>
      </c>
      <c r="B262" s="100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77" t="s">
        <v>209</v>
      </c>
      <c r="B263" s="100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234" t="s">
        <v>210</v>
      </c>
      <c r="B264" s="100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234" t="s">
        <v>211</v>
      </c>
      <c r="B265" s="100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5" customHeight="1" x14ac:dyDescent="0.2">
      <c r="A266" s="234" t="s">
        <v>212</v>
      </c>
      <c r="B266" s="100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5" customHeight="1" x14ac:dyDescent="0.2">
      <c r="A267" s="234" t="s">
        <v>123</v>
      </c>
      <c r="B267" s="100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15" customHeight="1" x14ac:dyDescent="0.2">
      <c r="A268" s="239" t="s">
        <v>124</v>
      </c>
      <c r="B268" s="318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17.25" customHeight="1" x14ac:dyDescent="0.2">
      <c r="A269" s="312" t="s">
        <v>5</v>
      </c>
      <c r="B269" s="259">
        <f>SUM(B234:B268)</f>
        <v>2554</v>
      </c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30.75" customHeight="1" x14ac:dyDescent="0.2">
      <c r="A270" s="415" t="s">
        <v>250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ht="21.75" customHeight="1" x14ac:dyDescent="0.2">
      <c r="A271" s="1118" t="s">
        <v>214</v>
      </c>
      <c r="B271" s="1182" t="s">
        <v>5</v>
      </c>
      <c r="C271" s="1119"/>
      <c r="D271" s="1120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</row>
    <row r="272" spans="1:104" ht="23.25" customHeight="1" x14ac:dyDescent="0.2">
      <c r="A272" s="862"/>
      <c r="B272" s="380" t="s">
        <v>32</v>
      </c>
      <c r="C272" s="116" t="s">
        <v>33</v>
      </c>
      <c r="D272" s="696" t="s">
        <v>34</v>
      </c>
      <c r="E272" s="381" t="s">
        <v>33</v>
      </c>
      <c r="F272" s="706" t="s">
        <v>34</v>
      </c>
      <c r="G272" s="381" t="s">
        <v>33</v>
      </c>
      <c r="H272" s="706" t="s">
        <v>34</v>
      </c>
      <c r="I272" s="381" t="s">
        <v>33</v>
      </c>
      <c r="J272" s="706" t="s">
        <v>34</v>
      </c>
      <c r="K272" s="381" t="s">
        <v>33</v>
      </c>
      <c r="L272" s="706" t="s">
        <v>34</v>
      </c>
      <c r="M272" s="381" t="s">
        <v>33</v>
      </c>
      <c r="N272" s="706" t="s">
        <v>34</v>
      </c>
      <c r="O272" s="381" t="s">
        <v>33</v>
      </c>
      <c r="P272" s="706" t="s">
        <v>34</v>
      </c>
      <c r="Q272" s="381" t="s">
        <v>33</v>
      </c>
      <c r="R272" s="706" t="s">
        <v>34</v>
      </c>
      <c r="S272" s="381" t="s">
        <v>33</v>
      </c>
      <c r="T272" s="706" t="s">
        <v>34</v>
      </c>
      <c r="U272" s="381" t="s">
        <v>33</v>
      </c>
      <c r="V272" s="706" t="s">
        <v>34</v>
      </c>
      <c r="W272" s="381" t="s">
        <v>33</v>
      </c>
      <c r="X272" s="706" t="s">
        <v>34</v>
      </c>
      <c r="Y272" s="381" t="s">
        <v>33</v>
      </c>
      <c r="Z272" s="706" t="s">
        <v>34</v>
      </c>
      <c r="AA272" s="381" t="s">
        <v>33</v>
      </c>
      <c r="AB272" s="706" t="s">
        <v>34</v>
      </c>
      <c r="AC272" s="381" t="s">
        <v>33</v>
      </c>
      <c r="AD272" s="706" t="s">
        <v>34</v>
      </c>
      <c r="AE272" s="381" t="s">
        <v>33</v>
      </c>
      <c r="AF272" s="706" t="s">
        <v>34</v>
      </c>
      <c r="AG272" s="381" t="s">
        <v>33</v>
      </c>
      <c r="AH272" s="706" t="s">
        <v>34</v>
      </c>
      <c r="AI272" s="381" t="s">
        <v>33</v>
      </c>
      <c r="AJ272" s="706" t="s">
        <v>34</v>
      </c>
      <c r="AK272" s="381" t="s">
        <v>33</v>
      </c>
      <c r="AL272" s="706" t="s">
        <v>34</v>
      </c>
      <c r="AM272" s="381" t="s">
        <v>33</v>
      </c>
      <c r="AN272" s="706" t="s">
        <v>34</v>
      </c>
      <c r="AO272" s="381" t="s">
        <v>33</v>
      </c>
      <c r="AP272" s="706" t="s">
        <v>34</v>
      </c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</row>
    <row r="273" spans="1:104" s="385" customFormat="1" ht="16.899999999999999" hidden="1" customHeight="1" x14ac:dyDescent="0.2">
      <c r="A273" s="698" t="s">
        <v>215</v>
      </c>
      <c r="B273" s="700"/>
      <c r="C273" s="381"/>
      <c r="D273" s="706"/>
      <c r="E273" s="381"/>
      <c r="F273" s="706"/>
      <c r="G273" s="381"/>
      <c r="H273" s="706"/>
      <c r="I273" s="381"/>
      <c r="J273" s="706"/>
      <c r="K273" s="381"/>
      <c r="L273" s="706"/>
      <c r="M273" s="381"/>
      <c r="N273" s="706"/>
      <c r="O273" s="381"/>
      <c r="P273" s="706"/>
      <c r="Q273" s="381"/>
      <c r="R273" s="706"/>
      <c r="S273" s="381"/>
      <c r="T273" s="706"/>
      <c r="U273" s="381"/>
      <c r="V273" s="706"/>
      <c r="W273" s="381"/>
      <c r="X273" s="706"/>
      <c r="Y273" s="381"/>
      <c r="Z273" s="706"/>
      <c r="AA273" s="381"/>
      <c r="AB273" s="706"/>
      <c r="AC273" s="381"/>
      <c r="AD273" s="706"/>
      <c r="AE273" s="381"/>
      <c r="AF273" s="706"/>
      <c r="AG273" s="381"/>
      <c r="AH273" s="706"/>
      <c r="AI273" s="381"/>
      <c r="AJ273" s="706"/>
      <c r="AK273" s="381"/>
      <c r="AL273" s="706"/>
      <c r="AM273" s="381"/>
      <c r="AN273" s="706"/>
      <c r="AO273" s="381"/>
      <c r="AP273" s="706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699" t="s">
        <v>216</v>
      </c>
      <c r="B274" s="388">
        <f>SUM(C274:D274)</f>
        <v>30</v>
      </c>
      <c r="C274" s="389">
        <f>+E274+G274+I274+K274+M274+O274+Q274+S274+U274+W274+Y274+AA274+AC274+AE274+AG274+AI274+AK274+AM274+AO274</f>
        <v>14</v>
      </c>
      <c r="D274" s="430">
        <f>+F274+H274+J274+L274+N274+P274+R274+T274+V274+X274+Z274+AB274+AD274+AF274+AH274+AJ274+AL274+AN274+AP274</f>
        <v>16</v>
      </c>
      <c r="E274" s="391">
        <v>0</v>
      </c>
      <c r="F274" s="392">
        <v>0</v>
      </c>
      <c r="G274" s="391">
        <v>0</v>
      </c>
      <c r="H274" s="392">
        <v>0</v>
      </c>
      <c r="I274" s="391">
        <v>0</v>
      </c>
      <c r="J274" s="392">
        <v>0</v>
      </c>
      <c r="K274" s="391">
        <v>0</v>
      </c>
      <c r="L274" s="392">
        <v>0</v>
      </c>
      <c r="M274" s="391">
        <v>0</v>
      </c>
      <c r="N274" s="392">
        <v>0</v>
      </c>
      <c r="O274" s="391">
        <v>0</v>
      </c>
      <c r="P274" s="392">
        <v>0</v>
      </c>
      <c r="Q274" s="391">
        <v>0</v>
      </c>
      <c r="R274" s="392">
        <v>0</v>
      </c>
      <c r="S274" s="391">
        <v>0</v>
      </c>
      <c r="T274" s="392">
        <v>0</v>
      </c>
      <c r="U274" s="391">
        <v>0</v>
      </c>
      <c r="V274" s="392">
        <v>0</v>
      </c>
      <c r="W274" s="391">
        <v>0</v>
      </c>
      <c r="X274" s="392">
        <v>0</v>
      </c>
      <c r="Y274" s="391">
        <v>0</v>
      </c>
      <c r="Z274" s="392">
        <v>0</v>
      </c>
      <c r="AA274" s="391">
        <v>0</v>
      </c>
      <c r="AB274" s="392">
        <v>0</v>
      </c>
      <c r="AC274" s="391">
        <v>0</v>
      </c>
      <c r="AD274" s="392">
        <v>1</v>
      </c>
      <c r="AE274" s="391">
        <v>0</v>
      </c>
      <c r="AF274" s="392">
        <v>0</v>
      </c>
      <c r="AG274" s="391">
        <v>0</v>
      </c>
      <c r="AH274" s="392">
        <v>1</v>
      </c>
      <c r="AI274" s="391">
        <v>5</v>
      </c>
      <c r="AJ274" s="392">
        <v>2</v>
      </c>
      <c r="AK274" s="391">
        <v>1</v>
      </c>
      <c r="AL274" s="392">
        <v>2</v>
      </c>
      <c r="AM274" s="391">
        <v>4</v>
      </c>
      <c r="AN274" s="392">
        <v>2</v>
      </c>
      <c r="AO274" s="391">
        <v>4</v>
      </c>
      <c r="AP274" s="393">
        <v>8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1181" t="s">
        <v>217</v>
      </c>
      <c r="B275" s="1116"/>
      <c r="C275" s="1116"/>
      <c r="D275" s="1116"/>
      <c r="E275" s="1116"/>
      <c r="F275" s="1116"/>
      <c r="G275" s="1116"/>
      <c r="H275" s="1116"/>
      <c r="I275" s="1116"/>
      <c r="J275" s="1116"/>
      <c r="K275" s="1116"/>
      <c r="L275" s="1116"/>
      <c r="M275" s="1116"/>
      <c r="N275" s="1116"/>
      <c r="O275" s="1116"/>
      <c r="P275" s="1116"/>
      <c r="Q275" s="1116"/>
      <c r="R275" s="1116"/>
      <c r="S275" s="1116"/>
      <c r="T275" s="1116"/>
      <c r="U275" s="1116"/>
      <c r="V275" s="1116"/>
      <c r="W275" s="1116"/>
      <c r="X275" s="1116"/>
      <c r="Y275" s="1116"/>
      <c r="Z275" s="1116"/>
      <c r="AA275" s="1116"/>
      <c r="AB275" s="1116"/>
      <c r="AC275" s="1116"/>
      <c r="AD275" s="1116"/>
      <c r="AE275" s="1116"/>
      <c r="AF275" s="1116"/>
      <c r="AG275" s="1116"/>
      <c r="AH275" s="1116"/>
      <c r="AI275" s="1116"/>
      <c r="AJ275" s="1116"/>
      <c r="AK275" s="1116"/>
      <c r="AL275" s="1116"/>
      <c r="AM275" s="1116"/>
      <c r="AN275" s="1116"/>
      <c r="AO275" s="1116"/>
      <c r="AP275" s="1117"/>
      <c r="BY275" s="2"/>
      <c r="BZ275" s="2"/>
    </row>
    <row r="276" spans="1:104" x14ac:dyDescent="0.2">
      <c r="A276" s="394" t="s">
        <v>218</v>
      </c>
      <c r="B276" s="395">
        <f t="shared" ref="B276:B289" si="45">SUM(C276:D276)</f>
        <v>18</v>
      </c>
      <c r="C276" s="396">
        <f t="shared" ref="C276:D288" si="46">+E276+G276+I276+K276+M276+O276+Q276+S276+U276+W276+Y276+AA276+AC276+AE276+AG276+AI276+AK276+AM276+AO276</f>
        <v>8</v>
      </c>
      <c r="D276" s="397">
        <f t="shared" si="46"/>
        <v>10</v>
      </c>
      <c r="E276" s="398"/>
      <c r="F276" s="399"/>
      <c r="G276" s="398"/>
      <c r="H276" s="399"/>
      <c r="I276" s="398"/>
      <c r="J276" s="399"/>
      <c r="K276" s="398"/>
      <c r="L276" s="399"/>
      <c r="M276" s="398"/>
      <c r="N276" s="399"/>
      <c r="O276" s="398"/>
      <c r="P276" s="399"/>
      <c r="Q276" s="398"/>
      <c r="R276" s="399"/>
      <c r="S276" s="398"/>
      <c r="T276" s="399"/>
      <c r="U276" s="398"/>
      <c r="V276" s="399"/>
      <c r="W276" s="398"/>
      <c r="X276" s="399"/>
      <c r="Y276" s="398"/>
      <c r="Z276" s="399"/>
      <c r="AA276" s="398"/>
      <c r="AB276" s="399"/>
      <c r="AC276" s="398"/>
      <c r="AD276" s="399"/>
      <c r="AE276" s="398"/>
      <c r="AF276" s="399"/>
      <c r="AG276" s="398"/>
      <c r="AH276" s="399">
        <v>1</v>
      </c>
      <c r="AI276" s="398">
        <v>2</v>
      </c>
      <c r="AJ276" s="399">
        <v>1</v>
      </c>
      <c r="AK276" s="398">
        <v>1</v>
      </c>
      <c r="AL276" s="399">
        <v>2</v>
      </c>
      <c r="AM276" s="398">
        <v>3</v>
      </c>
      <c r="AN276" s="399">
        <v>2</v>
      </c>
      <c r="AO276" s="398">
        <v>2</v>
      </c>
      <c r="AP276" s="400">
        <v>4</v>
      </c>
      <c r="BY276" s="2"/>
      <c r="BZ276" s="2"/>
    </row>
    <row r="277" spans="1:104" x14ac:dyDescent="0.2">
      <c r="A277" s="233" t="s">
        <v>219</v>
      </c>
      <c r="B277" s="401">
        <f t="shared" si="45"/>
        <v>1</v>
      </c>
      <c r="C277" s="402">
        <f>+E277+G277+I277+K277+M277+O277+Q277+S277+U277+W277+Y277+AA277+AC277+AE277+AG277+AI277+AK277+AM277+AO277</f>
        <v>0</v>
      </c>
      <c r="D277" s="403">
        <f t="shared" si="46"/>
        <v>1</v>
      </c>
      <c r="E277" s="404"/>
      <c r="F277" s="405"/>
      <c r="G277" s="404"/>
      <c r="H277" s="405"/>
      <c r="I277" s="404"/>
      <c r="J277" s="405"/>
      <c r="K277" s="404"/>
      <c r="L277" s="405"/>
      <c r="M277" s="404"/>
      <c r="N277" s="405"/>
      <c r="O277" s="404"/>
      <c r="P277" s="405"/>
      <c r="Q277" s="404"/>
      <c r="R277" s="405"/>
      <c r="S277" s="404"/>
      <c r="T277" s="405"/>
      <c r="U277" s="404"/>
      <c r="V277" s="405"/>
      <c r="W277" s="404"/>
      <c r="X277" s="405"/>
      <c r="Y277" s="404"/>
      <c r="Z277" s="405"/>
      <c r="AA277" s="404"/>
      <c r="AB277" s="405"/>
      <c r="AC277" s="404"/>
      <c r="AD277" s="405">
        <v>1</v>
      </c>
      <c r="AE277" s="404"/>
      <c r="AF277" s="405"/>
      <c r="AG277" s="404"/>
      <c r="AH277" s="405"/>
      <c r="AI277" s="404"/>
      <c r="AJ277" s="405"/>
      <c r="AK277" s="404"/>
      <c r="AL277" s="405"/>
      <c r="AM277" s="404"/>
      <c r="AN277" s="405"/>
      <c r="AO277" s="404"/>
      <c r="AP277" s="406"/>
      <c r="BY277" s="2"/>
      <c r="BZ277" s="2"/>
    </row>
    <row r="278" spans="1:104" x14ac:dyDescent="0.2">
      <c r="A278" s="233" t="s">
        <v>220</v>
      </c>
      <c r="B278" s="401">
        <f t="shared" si="45"/>
        <v>12</v>
      </c>
      <c r="C278" s="402">
        <f t="shared" si="46"/>
        <v>7</v>
      </c>
      <c r="D278" s="403">
        <f t="shared" si="46"/>
        <v>5</v>
      </c>
      <c r="E278" s="404"/>
      <c r="F278" s="405"/>
      <c r="G278" s="404"/>
      <c r="H278" s="405"/>
      <c r="I278" s="404"/>
      <c r="J278" s="405"/>
      <c r="K278" s="404"/>
      <c r="L278" s="405"/>
      <c r="M278" s="404"/>
      <c r="N278" s="405"/>
      <c r="O278" s="404"/>
      <c r="P278" s="405"/>
      <c r="Q278" s="404"/>
      <c r="R278" s="405"/>
      <c r="S278" s="404"/>
      <c r="T278" s="405"/>
      <c r="U278" s="404"/>
      <c r="V278" s="405"/>
      <c r="W278" s="404"/>
      <c r="X278" s="405"/>
      <c r="Y278" s="404"/>
      <c r="Z278" s="405"/>
      <c r="AA278" s="404"/>
      <c r="AB278" s="405"/>
      <c r="AC278" s="404"/>
      <c r="AD278" s="405"/>
      <c r="AE278" s="404"/>
      <c r="AF278" s="405"/>
      <c r="AG278" s="404"/>
      <c r="AH278" s="405"/>
      <c r="AI278" s="404">
        <v>2</v>
      </c>
      <c r="AJ278" s="405"/>
      <c r="AK278" s="404">
        <v>1</v>
      </c>
      <c r="AL278" s="405">
        <v>1</v>
      </c>
      <c r="AM278" s="404">
        <v>2</v>
      </c>
      <c r="AN278" s="405">
        <v>1</v>
      </c>
      <c r="AO278" s="404">
        <v>2</v>
      </c>
      <c r="AP278" s="406">
        <v>3</v>
      </c>
      <c r="BY278" s="2"/>
      <c r="BZ278" s="2"/>
    </row>
    <row r="279" spans="1:104" x14ac:dyDescent="0.2">
      <c r="A279" s="233" t="s">
        <v>221</v>
      </c>
      <c r="B279" s="401">
        <f t="shared" si="45"/>
        <v>4</v>
      </c>
      <c r="C279" s="402">
        <f t="shared" si="46"/>
        <v>2</v>
      </c>
      <c r="D279" s="403">
        <f t="shared" si="46"/>
        <v>2</v>
      </c>
      <c r="E279" s="404"/>
      <c r="F279" s="405"/>
      <c r="G279" s="404"/>
      <c r="H279" s="405"/>
      <c r="I279" s="404"/>
      <c r="J279" s="405"/>
      <c r="K279" s="404"/>
      <c r="L279" s="405"/>
      <c r="M279" s="404"/>
      <c r="N279" s="405"/>
      <c r="O279" s="404"/>
      <c r="P279" s="405"/>
      <c r="Q279" s="404"/>
      <c r="R279" s="405"/>
      <c r="S279" s="404"/>
      <c r="T279" s="405"/>
      <c r="U279" s="404"/>
      <c r="V279" s="405"/>
      <c r="W279" s="404"/>
      <c r="X279" s="405"/>
      <c r="Y279" s="404"/>
      <c r="Z279" s="405"/>
      <c r="AA279" s="404"/>
      <c r="AB279" s="405"/>
      <c r="AC279" s="404"/>
      <c r="AD279" s="405"/>
      <c r="AE279" s="404"/>
      <c r="AF279" s="405"/>
      <c r="AG279" s="404"/>
      <c r="AH279" s="405"/>
      <c r="AI279" s="404"/>
      <c r="AJ279" s="405">
        <v>1</v>
      </c>
      <c r="AK279" s="404">
        <v>1</v>
      </c>
      <c r="AL279" s="405"/>
      <c r="AM279" s="404"/>
      <c r="AN279" s="405"/>
      <c r="AO279" s="404">
        <v>1</v>
      </c>
      <c r="AP279" s="406">
        <v>1</v>
      </c>
      <c r="BY279" s="2"/>
      <c r="BZ279" s="2"/>
    </row>
    <row r="280" spans="1:104" x14ac:dyDescent="0.2">
      <c r="A280" s="233" t="s">
        <v>222</v>
      </c>
      <c r="B280" s="401">
        <f t="shared" si="45"/>
        <v>1</v>
      </c>
      <c r="C280" s="402">
        <f t="shared" si="46"/>
        <v>1</v>
      </c>
      <c r="D280" s="403">
        <f t="shared" si="46"/>
        <v>0</v>
      </c>
      <c r="E280" s="404"/>
      <c r="F280" s="405"/>
      <c r="G280" s="404"/>
      <c r="H280" s="405"/>
      <c r="I280" s="404"/>
      <c r="J280" s="405"/>
      <c r="K280" s="404"/>
      <c r="L280" s="405"/>
      <c r="M280" s="404"/>
      <c r="N280" s="405"/>
      <c r="O280" s="404"/>
      <c r="P280" s="405"/>
      <c r="Q280" s="404"/>
      <c r="R280" s="405"/>
      <c r="S280" s="404"/>
      <c r="T280" s="405"/>
      <c r="U280" s="404"/>
      <c r="V280" s="405"/>
      <c r="W280" s="404"/>
      <c r="X280" s="405"/>
      <c r="Y280" s="404"/>
      <c r="Z280" s="405"/>
      <c r="AA280" s="404"/>
      <c r="AB280" s="405"/>
      <c r="AC280" s="404"/>
      <c r="AD280" s="405"/>
      <c r="AE280" s="404"/>
      <c r="AF280" s="405"/>
      <c r="AG280" s="404"/>
      <c r="AH280" s="405"/>
      <c r="AI280" s="404"/>
      <c r="AJ280" s="405"/>
      <c r="AK280" s="404"/>
      <c r="AL280" s="405"/>
      <c r="AM280" s="404"/>
      <c r="AN280" s="405"/>
      <c r="AO280" s="404">
        <v>1</v>
      </c>
      <c r="AP280" s="406"/>
      <c r="BY280" s="2"/>
      <c r="BZ280" s="2"/>
    </row>
    <row r="281" spans="1:104" x14ac:dyDescent="0.2">
      <c r="A281" s="233" t="s">
        <v>223</v>
      </c>
      <c r="B281" s="401">
        <f t="shared" si="45"/>
        <v>15</v>
      </c>
      <c r="C281" s="402">
        <f t="shared" si="46"/>
        <v>6</v>
      </c>
      <c r="D281" s="403">
        <f t="shared" si="46"/>
        <v>9</v>
      </c>
      <c r="E281" s="404"/>
      <c r="F281" s="405"/>
      <c r="G281" s="404"/>
      <c r="H281" s="405"/>
      <c r="I281" s="404"/>
      <c r="J281" s="405"/>
      <c r="K281" s="404"/>
      <c r="L281" s="405"/>
      <c r="M281" s="404"/>
      <c r="N281" s="405"/>
      <c r="O281" s="404"/>
      <c r="P281" s="405"/>
      <c r="Q281" s="404"/>
      <c r="R281" s="405"/>
      <c r="S281" s="404"/>
      <c r="T281" s="405"/>
      <c r="U281" s="404"/>
      <c r="V281" s="405"/>
      <c r="W281" s="404"/>
      <c r="X281" s="405"/>
      <c r="Y281" s="404"/>
      <c r="Z281" s="405"/>
      <c r="AA281" s="404"/>
      <c r="AB281" s="405"/>
      <c r="AC281" s="404"/>
      <c r="AD281" s="405"/>
      <c r="AE281" s="404"/>
      <c r="AF281" s="405"/>
      <c r="AG281" s="404"/>
      <c r="AH281" s="405"/>
      <c r="AI281" s="404">
        <v>3</v>
      </c>
      <c r="AJ281" s="405">
        <v>1</v>
      </c>
      <c r="AK281" s="404"/>
      <c r="AL281" s="405">
        <v>2</v>
      </c>
      <c r="AM281" s="404">
        <v>2</v>
      </c>
      <c r="AN281" s="405">
        <v>2</v>
      </c>
      <c r="AO281" s="404">
        <v>1</v>
      </c>
      <c r="AP281" s="406">
        <v>4</v>
      </c>
      <c r="BY281" s="2"/>
      <c r="BZ281" s="2"/>
    </row>
    <row r="282" spans="1:104" x14ac:dyDescent="0.2">
      <c r="A282" s="233" t="s">
        <v>224</v>
      </c>
      <c r="B282" s="401">
        <f t="shared" si="45"/>
        <v>0</v>
      </c>
      <c r="C282" s="402">
        <f t="shared" si="46"/>
        <v>0</v>
      </c>
      <c r="D282" s="403">
        <f>+F282+H282+J282+L282+N282+P282+R282+T282+V282+X282+Z282+AB282+AD282+AF282+AH282+AJ282+AL282+AN282+AP282</f>
        <v>0</v>
      </c>
      <c r="E282" s="404"/>
      <c r="F282" s="405"/>
      <c r="G282" s="404"/>
      <c r="H282" s="405"/>
      <c r="I282" s="404"/>
      <c r="J282" s="405"/>
      <c r="K282" s="404"/>
      <c r="L282" s="405"/>
      <c r="M282" s="404"/>
      <c r="N282" s="405"/>
      <c r="O282" s="404"/>
      <c r="P282" s="405"/>
      <c r="Q282" s="404"/>
      <c r="R282" s="405"/>
      <c r="S282" s="404"/>
      <c r="T282" s="405"/>
      <c r="U282" s="404"/>
      <c r="V282" s="405"/>
      <c r="W282" s="404"/>
      <c r="X282" s="405"/>
      <c r="Y282" s="404"/>
      <c r="Z282" s="405"/>
      <c r="AA282" s="404"/>
      <c r="AB282" s="405"/>
      <c r="AC282" s="404"/>
      <c r="AD282" s="405"/>
      <c r="AE282" s="404"/>
      <c r="AF282" s="405"/>
      <c r="AG282" s="404"/>
      <c r="AH282" s="405"/>
      <c r="AI282" s="404"/>
      <c r="AJ282" s="405"/>
      <c r="AK282" s="404"/>
      <c r="AL282" s="405"/>
      <c r="AM282" s="404"/>
      <c r="AN282" s="405"/>
      <c r="AO282" s="404"/>
      <c r="AP282" s="406"/>
      <c r="BY282" s="2"/>
      <c r="BZ282" s="2"/>
    </row>
    <row r="283" spans="1:104" ht="23.25" customHeight="1" x14ac:dyDescent="0.2">
      <c r="A283" s="232" t="s">
        <v>225</v>
      </c>
      <c r="B283" s="401">
        <f t="shared" si="45"/>
        <v>0</v>
      </c>
      <c r="C283" s="402">
        <f t="shared" si="46"/>
        <v>0</v>
      </c>
      <c r="D283" s="403">
        <f t="shared" si="46"/>
        <v>0</v>
      </c>
      <c r="E283" s="404"/>
      <c r="F283" s="405"/>
      <c r="G283" s="404"/>
      <c r="H283" s="405"/>
      <c r="I283" s="404"/>
      <c r="J283" s="405"/>
      <c r="K283" s="404"/>
      <c r="L283" s="405"/>
      <c r="M283" s="404"/>
      <c r="N283" s="405"/>
      <c r="O283" s="404"/>
      <c r="P283" s="405"/>
      <c r="Q283" s="404"/>
      <c r="R283" s="405"/>
      <c r="S283" s="404"/>
      <c r="T283" s="405"/>
      <c r="U283" s="404"/>
      <c r="V283" s="405"/>
      <c r="W283" s="404"/>
      <c r="X283" s="405"/>
      <c r="Y283" s="404"/>
      <c r="Z283" s="405"/>
      <c r="AA283" s="404"/>
      <c r="AB283" s="405"/>
      <c r="AC283" s="404"/>
      <c r="AD283" s="405"/>
      <c r="AE283" s="404"/>
      <c r="AF283" s="405"/>
      <c r="AG283" s="404"/>
      <c r="AH283" s="405"/>
      <c r="AI283" s="404"/>
      <c r="AJ283" s="405"/>
      <c r="AK283" s="404"/>
      <c r="AL283" s="405"/>
      <c r="AM283" s="404"/>
      <c r="AN283" s="405"/>
      <c r="AO283" s="404"/>
      <c r="AP283" s="406"/>
      <c r="BY283" s="2"/>
      <c r="BZ283" s="2"/>
    </row>
    <row r="284" spans="1:104" ht="25.5" customHeight="1" x14ac:dyDescent="0.2">
      <c r="A284" s="407" t="s">
        <v>226</v>
      </c>
      <c r="B284" s="401">
        <f t="shared" si="45"/>
        <v>0</v>
      </c>
      <c r="C284" s="402">
        <f t="shared" si="46"/>
        <v>0</v>
      </c>
      <c r="D284" s="403">
        <f>+F284+H284+J284+L284+N284+P284+R284+T284+V284+X284+Z284+AB284+AD284+AF284+AH284+AJ284+AL284+AN284+AP284</f>
        <v>0</v>
      </c>
      <c r="E284" s="404"/>
      <c r="F284" s="405"/>
      <c r="G284" s="404"/>
      <c r="H284" s="405"/>
      <c r="I284" s="404"/>
      <c r="J284" s="405"/>
      <c r="K284" s="404"/>
      <c r="L284" s="405"/>
      <c r="M284" s="404"/>
      <c r="N284" s="405"/>
      <c r="O284" s="404"/>
      <c r="P284" s="405"/>
      <c r="Q284" s="404"/>
      <c r="R284" s="405"/>
      <c r="S284" s="404"/>
      <c r="T284" s="405"/>
      <c r="U284" s="404"/>
      <c r="V284" s="405"/>
      <c r="W284" s="404"/>
      <c r="X284" s="405"/>
      <c r="Y284" s="404"/>
      <c r="Z284" s="405"/>
      <c r="AA284" s="404"/>
      <c r="AB284" s="405"/>
      <c r="AC284" s="404"/>
      <c r="AD284" s="405"/>
      <c r="AE284" s="404"/>
      <c r="AF284" s="405"/>
      <c r="AG284" s="404"/>
      <c r="AH284" s="405"/>
      <c r="AI284" s="404"/>
      <c r="AJ284" s="405"/>
      <c r="AK284" s="404"/>
      <c r="AL284" s="405"/>
      <c r="AM284" s="404"/>
      <c r="AN284" s="405"/>
      <c r="AO284" s="404"/>
      <c r="AP284" s="406"/>
      <c r="BY284" s="2"/>
      <c r="BZ284" s="2"/>
    </row>
    <row r="285" spans="1:104" x14ac:dyDescent="0.2">
      <c r="A285" s="233" t="s">
        <v>227</v>
      </c>
      <c r="B285" s="401">
        <f t="shared" si="45"/>
        <v>0</v>
      </c>
      <c r="C285" s="402">
        <f t="shared" si="46"/>
        <v>0</v>
      </c>
      <c r="D285" s="403">
        <f t="shared" si="46"/>
        <v>0</v>
      </c>
      <c r="E285" s="404"/>
      <c r="F285" s="405"/>
      <c r="G285" s="404"/>
      <c r="H285" s="405"/>
      <c r="I285" s="404"/>
      <c r="J285" s="405"/>
      <c r="K285" s="404"/>
      <c r="L285" s="405"/>
      <c r="M285" s="404"/>
      <c r="N285" s="405"/>
      <c r="O285" s="404"/>
      <c r="P285" s="405"/>
      <c r="Q285" s="404"/>
      <c r="R285" s="405"/>
      <c r="S285" s="404"/>
      <c r="T285" s="405"/>
      <c r="U285" s="404"/>
      <c r="V285" s="405"/>
      <c r="W285" s="404"/>
      <c r="X285" s="405"/>
      <c r="Y285" s="404"/>
      <c r="Z285" s="405"/>
      <c r="AA285" s="404"/>
      <c r="AB285" s="405"/>
      <c r="AC285" s="404"/>
      <c r="AD285" s="405"/>
      <c r="AE285" s="404"/>
      <c r="AF285" s="405"/>
      <c r="AG285" s="404"/>
      <c r="AH285" s="405"/>
      <c r="AI285" s="404"/>
      <c r="AJ285" s="405"/>
      <c r="AK285" s="404"/>
      <c r="AL285" s="405"/>
      <c r="AM285" s="404"/>
      <c r="AN285" s="405"/>
      <c r="AO285" s="404"/>
      <c r="AP285" s="406"/>
      <c r="BY285" s="2"/>
      <c r="BZ285" s="2"/>
    </row>
    <row r="286" spans="1:104" x14ac:dyDescent="0.2">
      <c r="A286" s="233" t="s">
        <v>228</v>
      </c>
      <c r="B286" s="401">
        <f t="shared" si="45"/>
        <v>0</v>
      </c>
      <c r="C286" s="402">
        <f t="shared" si="46"/>
        <v>0</v>
      </c>
      <c r="D286" s="403">
        <f t="shared" si="46"/>
        <v>0</v>
      </c>
      <c r="E286" s="404"/>
      <c r="F286" s="405"/>
      <c r="G286" s="404"/>
      <c r="H286" s="405"/>
      <c r="I286" s="404"/>
      <c r="J286" s="405"/>
      <c r="K286" s="404"/>
      <c r="L286" s="405"/>
      <c r="M286" s="404"/>
      <c r="N286" s="405"/>
      <c r="O286" s="404"/>
      <c r="P286" s="405"/>
      <c r="Q286" s="404"/>
      <c r="R286" s="405"/>
      <c r="S286" s="404"/>
      <c r="T286" s="405"/>
      <c r="U286" s="404"/>
      <c r="V286" s="405"/>
      <c r="W286" s="404"/>
      <c r="X286" s="405"/>
      <c r="Y286" s="404"/>
      <c r="Z286" s="405"/>
      <c r="AA286" s="404"/>
      <c r="AB286" s="405"/>
      <c r="AC286" s="404"/>
      <c r="AD286" s="405"/>
      <c r="AE286" s="404"/>
      <c r="AF286" s="405"/>
      <c r="AG286" s="404"/>
      <c r="AH286" s="405"/>
      <c r="AI286" s="404"/>
      <c r="AJ286" s="405"/>
      <c r="AK286" s="404"/>
      <c r="AL286" s="405"/>
      <c r="AM286" s="404"/>
      <c r="AN286" s="405"/>
      <c r="AO286" s="404"/>
      <c r="AP286" s="406"/>
      <c r="BY286" s="2"/>
      <c r="BZ286" s="2"/>
    </row>
    <row r="287" spans="1:104" x14ac:dyDescent="0.2">
      <c r="A287" s="233" t="s">
        <v>229</v>
      </c>
      <c r="B287" s="401">
        <f t="shared" si="45"/>
        <v>0</v>
      </c>
      <c r="C287" s="402">
        <f t="shared" si="46"/>
        <v>0</v>
      </c>
      <c r="D287" s="403">
        <f t="shared" si="46"/>
        <v>0</v>
      </c>
      <c r="E287" s="404"/>
      <c r="F287" s="405"/>
      <c r="G287" s="404"/>
      <c r="H287" s="405"/>
      <c r="I287" s="404"/>
      <c r="J287" s="405"/>
      <c r="K287" s="404"/>
      <c r="L287" s="405"/>
      <c r="M287" s="404"/>
      <c r="N287" s="405"/>
      <c r="O287" s="404"/>
      <c r="P287" s="405"/>
      <c r="Q287" s="404"/>
      <c r="R287" s="405"/>
      <c r="S287" s="404"/>
      <c r="T287" s="405"/>
      <c r="U287" s="404"/>
      <c r="V287" s="405"/>
      <c r="W287" s="404"/>
      <c r="X287" s="405"/>
      <c r="Y287" s="404"/>
      <c r="Z287" s="405"/>
      <c r="AA287" s="404"/>
      <c r="AB287" s="405"/>
      <c r="AC287" s="404"/>
      <c r="AD287" s="405"/>
      <c r="AE287" s="404"/>
      <c r="AF287" s="405"/>
      <c r="AG287" s="404"/>
      <c r="AH287" s="405"/>
      <c r="AI287" s="404"/>
      <c r="AJ287" s="405"/>
      <c r="AK287" s="404"/>
      <c r="AL287" s="405"/>
      <c r="AM287" s="404"/>
      <c r="AN287" s="405"/>
      <c r="AO287" s="404"/>
      <c r="AP287" s="406"/>
      <c r="BY287" s="2"/>
      <c r="BZ287" s="2"/>
    </row>
    <row r="288" spans="1:104" x14ac:dyDescent="0.2">
      <c r="A288" s="233" t="s">
        <v>230</v>
      </c>
      <c r="B288" s="401">
        <f t="shared" si="45"/>
        <v>0</v>
      </c>
      <c r="C288" s="402">
        <f t="shared" si="46"/>
        <v>0</v>
      </c>
      <c r="D288" s="403">
        <f t="shared" si="46"/>
        <v>0</v>
      </c>
      <c r="E288" s="404"/>
      <c r="F288" s="405"/>
      <c r="G288" s="404"/>
      <c r="H288" s="405"/>
      <c r="I288" s="404"/>
      <c r="J288" s="405"/>
      <c r="K288" s="404"/>
      <c r="L288" s="405"/>
      <c r="M288" s="404"/>
      <c r="N288" s="405"/>
      <c r="O288" s="404"/>
      <c r="P288" s="405"/>
      <c r="Q288" s="404"/>
      <c r="R288" s="405"/>
      <c r="S288" s="404"/>
      <c r="T288" s="405"/>
      <c r="U288" s="404"/>
      <c r="V288" s="405"/>
      <c r="W288" s="404"/>
      <c r="X288" s="405"/>
      <c r="Y288" s="404"/>
      <c r="Z288" s="405"/>
      <c r="AA288" s="404"/>
      <c r="AB288" s="405"/>
      <c r="AC288" s="404"/>
      <c r="AD288" s="405"/>
      <c r="AE288" s="404"/>
      <c r="AF288" s="405"/>
      <c r="AG288" s="404"/>
      <c r="AH288" s="405"/>
      <c r="AI288" s="404"/>
      <c r="AJ288" s="405"/>
      <c r="AK288" s="404"/>
      <c r="AL288" s="405"/>
      <c r="AM288" s="404"/>
      <c r="AN288" s="405"/>
      <c r="AO288" s="404"/>
      <c r="AP288" s="406"/>
      <c r="BY288" s="2"/>
      <c r="BZ288" s="2"/>
    </row>
    <row r="289" spans="1:104" x14ac:dyDescent="0.2">
      <c r="A289" s="237" t="s">
        <v>231</v>
      </c>
      <c r="B289" s="401">
        <f t="shared" si="45"/>
        <v>0</v>
      </c>
      <c r="C289" s="402">
        <f>+E289+G289+I289+K289+M289+O289+Q289+S289+U289+W289+Y289+AA289+AC289+AE289+AG289+AI289+AK289+AM289+AO289</f>
        <v>0</v>
      </c>
      <c r="D289" s="403">
        <f>+F289+H289+J289+L289+N289+P289+R289+T289+V289+X289+Z289+AB289+AD289+AF289+AH289+AJ289+AL289+AN289+AP289</f>
        <v>0</v>
      </c>
      <c r="E289" s="404"/>
      <c r="F289" s="405"/>
      <c r="G289" s="404"/>
      <c r="H289" s="405"/>
      <c r="I289" s="404"/>
      <c r="J289" s="405"/>
      <c r="K289" s="404"/>
      <c r="L289" s="405"/>
      <c r="M289" s="404"/>
      <c r="N289" s="405"/>
      <c r="O289" s="404"/>
      <c r="P289" s="405"/>
      <c r="Q289" s="404"/>
      <c r="R289" s="405"/>
      <c r="S289" s="404"/>
      <c r="T289" s="405"/>
      <c r="U289" s="404"/>
      <c r="V289" s="405"/>
      <c r="W289" s="404"/>
      <c r="X289" s="405"/>
      <c r="Y289" s="404"/>
      <c r="Z289" s="405"/>
      <c r="AA289" s="404"/>
      <c r="AB289" s="405"/>
      <c r="AC289" s="404"/>
      <c r="AD289" s="405"/>
      <c r="AE289" s="404"/>
      <c r="AF289" s="405"/>
      <c r="AG289" s="404"/>
      <c r="AH289" s="405"/>
      <c r="AI289" s="404"/>
      <c r="AJ289" s="405"/>
      <c r="AK289" s="404"/>
      <c r="AL289" s="405"/>
      <c r="AM289" s="404"/>
      <c r="AN289" s="405"/>
      <c r="AO289" s="404"/>
      <c r="AP289" s="406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x14ac:dyDescent="0.2">
      <c r="A290" s="229" t="s">
        <v>251</v>
      </c>
      <c r="B290" s="401">
        <f t="shared" ref="B290:B292" si="47">SUM(C290:D290)</f>
        <v>0</v>
      </c>
      <c r="C290" s="402">
        <f t="shared" ref="C290:D293" si="48">+E290+G290+I290+K290+M290+O290+Q290+S290+U290+W290+Y290+AA290+AC290+AE290+AG290+AI290+AK290+AM290+AO290</f>
        <v>0</v>
      </c>
      <c r="D290" s="403">
        <f t="shared" si="48"/>
        <v>0</v>
      </c>
      <c r="E290" s="404"/>
      <c r="F290" s="405"/>
      <c r="G290" s="404"/>
      <c r="H290" s="405"/>
      <c r="I290" s="404"/>
      <c r="J290" s="405"/>
      <c r="K290" s="404"/>
      <c r="L290" s="405"/>
      <c r="M290" s="404"/>
      <c r="N290" s="405"/>
      <c r="O290" s="404"/>
      <c r="P290" s="405"/>
      <c r="Q290" s="404"/>
      <c r="R290" s="405"/>
      <c r="S290" s="404"/>
      <c r="T290" s="405"/>
      <c r="U290" s="404"/>
      <c r="V290" s="405"/>
      <c r="W290" s="404"/>
      <c r="X290" s="405"/>
      <c r="Y290" s="404"/>
      <c r="Z290" s="405"/>
      <c r="AA290" s="404"/>
      <c r="AB290" s="405"/>
      <c r="AC290" s="404"/>
      <c r="AD290" s="405"/>
      <c r="AE290" s="404"/>
      <c r="AF290" s="405"/>
      <c r="AG290" s="404"/>
      <c r="AH290" s="405"/>
      <c r="AI290" s="404"/>
      <c r="AJ290" s="405"/>
      <c r="AK290" s="404"/>
      <c r="AL290" s="405"/>
      <c r="AM290" s="404"/>
      <c r="AN290" s="405"/>
      <c r="AO290" s="404"/>
      <c r="AP290" s="406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x14ac:dyDescent="0.2">
      <c r="A291" s="288" t="s">
        <v>252</v>
      </c>
      <c r="B291" s="401">
        <f t="shared" si="47"/>
        <v>0</v>
      </c>
      <c r="C291" s="402">
        <f t="shared" si="48"/>
        <v>0</v>
      </c>
      <c r="D291" s="403">
        <f t="shared" si="48"/>
        <v>0</v>
      </c>
      <c r="E291" s="404"/>
      <c r="F291" s="405"/>
      <c r="G291" s="404"/>
      <c r="H291" s="405"/>
      <c r="I291" s="404"/>
      <c r="J291" s="405"/>
      <c r="K291" s="404"/>
      <c r="L291" s="405"/>
      <c r="M291" s="404"/>
      <c r="N291" s="405"/>
      <c r="O291" s="404"/>
      <c r="P291" s="405"/>
      <c r="Q291" s="404"/>
      <c r="R291" s="405"/>
      <c r="S291" s="404"/>
      <c r="T291" s="405"/>
      <c r="U291" s="404"/>
      <c r="V291" s="405"/>
      <c r="W291" s="404"/>
      <c r="X291" s="405"/>
      <c r="Y291" s="404"/>
      <c r="Z291" s="405"/>
      <c r="AA291" s="404"/>
      <c r="AB291" s="405"/>
      <c r="AC291" s="404"/>
      <c r="AD291" s="405"/>
      <c r="AE291" s="404"/>
      <c r="AF291" s="405"/>
      <c r="AG291" s="404"/>
      <c r="AH291" s="405"/>
      <c r="AI291" s="404"/>
      <c r="AJ291" s="405"/>
      <c r="AK291" s="404"/>
      <c r="AL291" s="405"/>
      <c r="AM291" s="404"/>
      <c r="AN291" s="405"/>
      <c r="AO291" s="404"/>
      <c r="AP291" s="406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x14ac:dyDescent="0.2">
      <c r="A292" s="47" t="s">
        <v>253</v>
      </c>
      <c r="B292" s="401">
        <f t="shared" si="47"/>
        <v>0</v>
      </c>
      <c r="C292" s="402">
        <f>+E292+G292+I292+K292+M292+O292+Q292+S292+U292+W292+Y292+AA292+AC292+AE292+AG292+AI292+AK292+AM292+AO292</f>
        <v>0</v>
      </c>
      <c r="D292" s="403">
        <f t="shared" si="48"/>
        <v>0</v>
      </c>
      <c r="E292" s="404"/>
      <c r="F292" s="405"/>
      <c r="G292" s="404"/>
      <c r="H292" s="405"/>
      <c r="I292" s="404"/>
      <c r="J292" s="405"/>
      <c r="K292" s="404"/>
      <c r="L292" s="405"/>
      <c r="M292" s="404"/>
      <c r="N292" s="405"/>
      <c r="O292" s="404"/>
      <c r="P292" s="405"/>
      <c r="Q292" s="404"/>
      <c r="R292" s="405"/>
      <c r="S292" s="404"/>
      <c r="T292" s="405"/>
      <c r="U292" s="404"/>
      <c r="V292" s="405"/>
      <c r="W292" s="404"/>
      <c r="X292" s="405"/>
      <c r="Y292" s="404"/>
      <c r="Z292" s="405"/>
      <c r="AA292" s="404"/>
      <c r="AB292" s="405"/>
      <c r="AC292" s="404"/>
      <c r="AD292" s="405"/>
      <c r="AE292" s="404"/>
      <c r="AF292" s="405"/>
      <c r="AG292" s="404"/>
      <c r="AH292" s="405"/>
      <c r="AI292" s="404"/>
      <c r="AJ292" s="405"/>
      <c r="AK292" s="404"/>
      <c r="AL292" s="405"/>
      <c r="AM292" s="404"/>
      <c r="AN292" s="405"/>
      <c r="AO292" s="404"/>
      <c r="AP292" s="406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x14ac:dyDescent="0.2">
      <c r="A293" s="365" t="s">
        <v>254</v>
      </c>
      <c r="B293" s="409">
        <f>SUM(C293:D293)</f>
        <v>0</v>
      </c>
      <c r="C293" s="410">
        <f t="shared" si="48"/>
        <v>0</v>
      </c>
      <c r="D293" s="411">
        <f t="shared" si="48"/>
        <v>0</v>
      </c>
      <c r="E293" s="412"/>
      <c r="F293" s="413"/>
      <c r="G293" s="412"/>
      <c r="H293" s="413"/>
      <c r="I293" s="412"/>
      <c r="J293" s="413"/>
      <c r="K293" s="412"/>
      <c r="L293" s="413"/>
      <c r="M293" s="412"/>
      <c r="N293" s="413"/>
      <c r="O293" s="412"/>
      <c r="P293" s="413"/>
      <c r="Q293" s="412"/>
      <c r="R293" s="413"/>
      <c r="S293" s="412"/>
      <c r="T293" s="413"/>
      <c r="U293" s="412"/>
      <c r="V293" s="413"/>
      <c r="W293" s="412"/>
      <c r="X293" s="413"/>
      <c r="Y293" s="412"/>
      <c r="Z293" s="413"/>
      <c r="AA293" s="412"/>
      <c r="AB293" s="413"/>
      <c r="AC293" s="412"/>
      <c r="AD293" s="413"/>
      <c r="AE293" s="412"/>
      <c r="AF293" s="413"/>
      <c r="AG293" s="412"/>
      <c r="AH293" s="413"/>
      <c r="AI293" s="412"/>
      <c r="AJ293" s="413"/>
      <c r="AK293" s="412"/>
      <c r="AL293" s="413"/>
      <c r="AM293" s="412"/>
      <c r="AN293" s="413"/>
      <c r="AO293" s="412"/>
      <c r="AP293" s="414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7.75" customHeight="1" x14ac:dyDescent="0.2">
      <c r="A294" s="415" t="s">
        <v>255</v>
      </c>
      <c r="B294" s="415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x14ac:dyDescent="0.2">
      <c r="A295" s="1118" t="s">
        <v>50</v>
      </c>
      <c r="B295" s="1182" t="s">
        <v>5</v>
      </c>
      <c r="C295" s="1119"/>
      <c r="D295" s="1120"/>
      <c r="E295" s="940" t="s">
        <v>10</v>
      </c>
      <c r="F295" s="940"/>
      <c r="G295" s="940" t="s">
        <v>11</v>
      </c>
      <c r="H295" s="940"/>
      <c r="I295" s="945" t="s">
        <v>12</v>
      </c>
      <c r="J295" s="945"/>
      <c r="K295" s="945" t="s">
        <v>13</v>
      </c>
      <c r="L295" s="945"/>
      <c r="M295" s="945" t="s">
        <v>14</v>
      </c>
      <c r="N295" s="945"/>
      <c r="O295" s="940" t="s">
        <v>15</v>
      </c>
      <c r="P295" s="940"/>
      <c r="Q295" s="940" t="s">
        <v>16</v>
      </c>
      <c r="R295" s="940"/>
      <c r="S295" s="940" t="s">
        <v>17</v>
      </c>
      <c r="T295" s="940"/>
      <c r="U295" s="940" t="s">
        <v>18</v>
      </c>
      <c r="V295" s="940"/>
      <c r="W295" s="940" t="s">
        <v>19</v>
      </c>
      <c r="X295" s="940"/>
      <c r="Y295" s="940" t="s">
        <v>20</v>
      </c>
      <c r="Z295" s="940"/>
      <c r="AA295" s="940" t="s">
        <v>21</v>
      </c>
      <c r="AB295" s="940"/>
      <c r="AC295" s="940" t="s">
        <v>22</v>
      </c>
      <c r="AD295" s="940"/>
      <c r="AE295" s="940" t="s">
        <v>23</v>
      </c>
      <c r="AF295" s="940"/>
      <c r="AG295" s="940" t="s">
        <v>24</v>
      </c>
      <c r="AH295" s="940"/>
      <c r="AI295" s="940" t="s">
        <v>25</v>
      </c>
      <c r="AJ295" s="940"/>
      <c r="AK295" s="940" t="s">
        <v>26</v>
      </c>
      <c r="AL295" s="940"/>
      <c r="AM295" s="940" t="s">
        <v>27</v>
      </c>
      <c r="AN295" s="940"/>
      <c r="AO295" s="941" t="s">
        <v>28</v>
      </c>
      <c r="AP295" s="941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21" customHeight="1" x14ac:dyDescent="0.2">
      <c r="A296" s="862"/>
      <c r="B296" s="380" t="s">
        <v>32</v>
      </c>
      <c r="C296" s="116" t="s">
        <v>33</v>
      </c>
      <c r="D296" s="696" t="s">
        <v>34</v>
      </c>
      <c r="E296" s="381" t="s">
        <v>33</v>
      </c>
      <c r="F296" s="706" t="s">
        <v>34</v>
      </c>
      <c r="G296" s="381" t="s">
        <v>33</v>
      </c>
      <c r="H296" s="706" t="s">
        <v>34</v>
      </c>
      <c r="I296" s="381" t="s">
        <v>33</v>
      </c>
      <c r="J296" s="706" t="s">
        <v>34</v>
      </c>
      <c r="K296" s="381" t="s">
        <v>33</v>
      </c>
      <c r="L296" s="706" t="s">
        <v>34</v>
      </c>
      <c r="M296" s="381" t="s">
        <v>33</v>
      </c>
      <c r="N296" s="706" t="s">
        <v>34</v>
      </c>
      <c r="O296" s="381" t="s">
        <v>33</v>
      </c>
      <c r="P296" s="706" t="s">
        <v>34</v>
      </c>
      <c r="Q296" s="381" t="s">
        <v>33</v>
      </c>
      <c r="R296" s="706" t="s">
        <v>34</v>
      </c>
      <c r="S296" s="381" t="s">
        <v>33</v>
      </c>
      <c r="T296" s="706" t="s">
        <v>34</v>
      </c>
      <c r="U296" s="381" t="s">
        <v>33</v>
      </c>
      <c r="V296" s="706" t="s">
        <v>34</v>
      </c>
      <c r="W296" s="381" t="s">
        <v>33</v>
      </c>
      <c r="X296" s="706" t="s">
        <v>34</v>
      </c>
      <c r="Y296" s="381" t="s">
        <v>33</v>
      </c>
      <c r="Z296" s="706" t="s">
        <v>34</v>
      </c>
      <c r="AA296" s="381" t="s">
        <v>33</v>
      </c>
      <c r="AB296" s="706" t="s">
        <v>34</v>
      </c>
      <c r="AC296" s="381" t="s">
        <v>33</v>
      </c>
      <c r="AD296" s="706" t="s">
        <v>34</v>
      </c>
      <c r="AE296" s="381" t="s">
        <v>33</v>
      </c>
      <c r="AF296" s="706" t="s">
        <v>34</v>
      </c>
      <c r="AG296" s="381" t="s">
        <v>33</v>
      </c>
      <c r="AH296" s="706" t="s">
        <v>34</v>
      </c>
      <c r="AI296" s="381" t="s">
        <v>33</v>
      </c>
      <c r="AJ296" s="706" t="s">
        <v>34</v>
      </c>
      <c r="AK296" s="381" t="s">
        <v>33</v>
      </c>
      <c r="AL296" s="706" t="s">
        <v>34</v>
      </c>
      <c r="AM296" s="381" t="s">
        <v>33</v>
      </c>
      <c r="AN296" s="706" t="s">
        <v>34</v>
      </c>
      <c r="AO296" s="381" t="s">
        <v>33</v>
      </c>
      <c r="AP296" s="706" t="s">
        <v>34</v>
      </c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30" customHeight="1" x14ac:dyDescent="0.2">
      <c r="A297" s="699" t="s">
        <v>216</v>
      </c>
      <c r="B297" s="416">
        <f>SUM(C297:D297)</f>
        <v>30</v>
      </c>
      <c r="C297" s="417">
        <f>+E297+G297+I297+K297+M297+O297+Q297+S297+U297+W297+Y297+AA297+AC297+AE297+AG297+AI297+AK297+AM297+AO297</f>
        <v>14</v>
      </c>
      <c r="D297" s="431">
        <f>+F297+H297+J297+L297+N297+P297+R297+T297+V297+X297+Z297+AB297+AD297+AF297+AH297+AJ297+AL297+AN297+AP297</f>
        <v>16</v>
      </c>
      <c r="E297" s="23">
        <v>0</v>
      </c>
      <c r="F297" s="55">
        <v>0</v>
      </c>
      <c r="G297" s="23">
        <v>0</v>
      </c>
      <c r="H297" s="55">
        <v>0</v>
      </c>
      <c r="I297" s="23">
        <v>0</v>
      </c>
      <c r="J297" s="55">
        <v>0</v>
      </c>
      <c r="K297" s="23">
        <v>0</v>
      </c>
      <c r="L297" s="55">
        <v>0</v>
      </c>
      <c r="M297" s="23">
        <v>0</v>
      </c>
      <c r="N297" s="55">
        <v>0</v>
      </c>
      <c r="O297" s="23">
        <v>0</v>
      </c>
      <c r="P297" s="55">
        <v>0</v>
      </c>
      <c r="Q297" s="23">
        <v>0</v>
      </c>
      <c r="R297" s="55">
        <v>0</v>
      </c>
      <c r="S297" s="23">
        <v>0</v>
      </c>
      <c r="T297" s="55">
        <v>0</v>
      </c>
      <c r="U297" s="23">
        <v>0</v>
      </c>
      <c r="V297" s="55">
        <v>0</v>
      </c>
      <c r="W297" s="23">
        <v>0</v>
      </c>
      <c r="X297" s="55">
        <v>0</v>
      </c>
      <c r="Y297" s="23">
        <v>0</v>
      </c>
      <c r="Z297" s="55">
        <v>0</v>
      </c>
      <c r="AA297" s="23">
        <v>0</v>
      </c>
      <c r="AB297" s="55">
        <v>0</v>
      </c>
      <c r="AC297" s="23">
        <v>0</v>
      </c>
      <c r="AD297" s="55">
        <v>1</v>
      </c>
      <c r="AE297" s="190">
        <v>0</v>
      </c>
      <c r="AF297" s="55">
        <v>0</v>
      </c>
      <c r="AG297" s="190">
        <v>0</v>
      </c>
      <c r="AH297" s="55">
        <v>1</v>
      </c>
      <c r="AI297" s="190">
        <v>5</v>
      </c>
      <c r="AJ297" s="55">
        <v>2</v>
      </c>
      <c r="AK297" s="190">
        <v>1</v>
      </c>
      <c r="AL297" s="55">
        <v>2</v>
      </c>
      <c r="AM297" s="190">
        <v>4</v>
      </c>
      <c r="AN297" s="55">
        <v>2</v>
      </c>
      <c r="AO297" s="190">
        <v>4</v>
      </c>
      <c r="AP297" s="57">
        <v>8</v>
      </c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19.5" customHeight="1" x14ac:dyDescent="0.2">
      <c r="A298" s="1181" t="s">
        <v>233</v>
      </c>
      <c r="B298" s="1116"/>
      <c r="C298" s="1116"/>
      <c r="D298" s="1116"/>
      <c r="E298" s="1116"/>
      <c r="F298" s="1116"/>
      <c r="G298" s="1116"/>
      <c r="H298" s="1116"/>
      <c r="I298" s="1116"/>
      <c r="J298" s="1116"/>
      <c r="K298" s="1116"/>
      <c r="L298" s="1116"/>
      <c r="M298" s="1116"/>
      <c r="N298" s="1116"/>
      <c r="O298" s="1116"/>
      <c r="P298" s="1116"/>
      <c r="Q298" s="1116"/>
      <c r="R298" s="1116"/>
      <c r="S298" s="1116"/>
      <c r="T298" s="1116"/>
      <c r="U298" s="1116"/>
      <c r="V298" s="1116"/>
      <c r="W298" s="1116"/>
      <c r="X298" s="1116"/>
      <c r="Y298" s="1116"/>
      <c r="Z298" s="1116"/>
      <c r="AA298" s="1116"/>
      <c r="AB298" s="1116"/>
      <c r="AC298" s="1116"/>
      <c r="AD298" s="1116"/>
      <c r="AE298" s="1116"/>
      <c r="AF298" s="1116"/>
      <c r="AG298" s="1116"/>
      <c r="AH298" s="1116"/>
      <c r="AI298" s="1116"/>
      <c r="AJ298" s="1116"/>
      <c r="AK298" s="1116"/>
      <c r="AL298" s="1116"/>
      <c r="AM298" s="1116"/>
      <c r="AN298" s="1116"/>
      <c r="AO298" s="1116"/>
      <c r="AP298" s="1117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18.75" customHeight="1" x14ac:dyDescent="0.2">
      <c r="A299" s="237" t="s">
        <v>234</v>
      </c>
      <c r="B299" s="419">
        <f t="shared" ref="B299:B319" si="49">SUM(C299:D299)</f>
        <v>0</v>
      </c>
      <c r="C299" s="420">
        <f t="shared" ref="C299:D319" si="50">+E299+G299+I299+K299+M299+O299+Q299+S299+U299+W299+Y299+AA299+AC299+AE299+AG299+AI299+AK299+AM299+AO299</f>
        <v>0</v>
      </c>
      <c r="D299" s="322">
        <f t="shared" si="50"/>
        <v>0</v>
      </c>
      <c r="E299" s="256"/>
      <c r="F299" s="42"/>
      <c r="G299" s="256"/>
      <c r="H299" s="42"/>
      <c r="I299" s="256"/>
      <c r="J299" s="42"/>
      <c r="K299" s="256"/>
      <c r="L299" s="42"/>
      <c r="M299" s="256"/>
      <c r="N299" s="42"/>
      <c r="O299" s="256"/>
      <c r="P299" s="42"/>
      <c r="Q299" s="256"/>
      <c r="R299" s="42"/>
      <c r="S299" s="256"/>
      <c r="T299" s="42"/>
      <c r="U299" s="256"/>
      <c r="V299" s="42"/>
      <c r="W299" s="256"/>
      <c r="X299" s="42"/>
      <c r="Y299" s="256"/>
      <c r="Z299" s="42"/>
      <c r="AA299" s="256"/>
      <c r="AB299" s="42"/>
      <c r="AC299" s="256"/>
      <c r="AD299" s="42"/>
      <c r="AE299" s="256"/>
      <c r="AF299" s="42"/>
      <c r="AG299" s="256"/>
      <c r="AH299" s="42"/>
      <c r="AI299" s="256"/>
      <c r="AJ299" s="42"/>
      <c r="AK299" s="256"/>
      <c r="AL299" s="42"/>
      <c r="AM299" s="256"/>
      <c r="AN299" s="42"/>
      <c r="AO299" s="256"/>
      <c r="AP299" s="38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18.75" customHeight="1" x14ac:dyDescent="0.2">
      <c r="A300" s="237" t="s">
        <v>61</v>
      </c>
      <c r="B300" s="421">
        <f t="shared" si="49"/>
        <v>0</v>
      </c>
      <c r="C300" s="324">
        <f t="shared" si="50"/>
        <v>0</v>
      </c>
      <c r="D300" s="326">
        <f t="shared" si="50"/>
        <v>0</v>
      </c>
      <c r="E300" s="51"/>
      <c r="F300" s="55"/>
      <c r="G300" s="51"/>
      <c r="H300" s="55"/>
      <c r="I300" s="51"/>
      <c r="J300" s="55"/>
      <c r="K300" s="51"/>
      <c r="L300" s="55"/>
      <c r="M300" s="51"/>
      <c r="N300" s="55"/>
      <c r="O300" s="51"/>
      <c r="P300" s="55"/>
      <c r="Q300" s="51"/>
      <c r="R300" s="55"/>
      <c r="S300" s="51"/>
      <c r="T300" s="55"/>
      <c r="U300" s="51"/>
      <c r="V300" s="55"/>
      <c r="W300" s="51"/>
      <c r="X300" s="55"/>
      <c r="Y300" s="51"/>
      <c r="Z300" s="55"/>
      <c r="AA300" s="51"/>
      <c r="AB300" s="55"/>
      <c r="AC300" s="51"/>
      <c r="AD300" s="55"/>
      <c r="AE300" s="51"/>
      <c r="AF300" s="55"/>
      <c r="AG300" s="51"/>
      <c r="AH300" s="55"/>
      <c r="AI300" s="51"/>
      <c r="AJ300" s="55"/>
      <c r="AK300" s="51"/>
      <c r="AL300" s="55"/>
      <c r="AM300" s="51"/>
      <c r="AN300" s="55"/>
      <c r="AO300" s="51"/>
      <c r="AP300" s="57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237" t="s">
        <v>235</v>
      </c>
      <c r="B301" s="421">
        <f t="shared" si="49"/>
        <v>0</v>
      </c>
      <c r="C301" s="324">
        <f t="shared" si="50"/>
        <v>0</v>
      </c>
      <c r="D301" s="326">
        <f t="shared" si="50"/>
        <v>0</v>
      </c>
      <c r="E301" s="51"/>
      <c r="F301" s="55"/>
      <c r="G301" s="51"/>
      <c r="H301" s="55"/>
      <c r="I301" s="51"/>
      <c r="J301" s="55"/>
      <c r="K301" s="51"/>
      <c r="L301" s="55"/>
      <c r="M301" s="51"/>
      <c r="N301" s="55"/>
      <c r="O301" s="51"/>
      <c r="P301" s="55"/>
      <c r="Q301" s="51"/>
      <c r="R301" s="55"/>
      <c r="S301" s="51"/>
      <c r="T301" s="55"/>
      <c r="U301" s="51"/>
      <c r="V301" s="55"/>
      <c r="W301" s="51"/>
      <c r="X301" s="55"/>
      <c r="Y301" s="51"/>
      <c r="Z301" s="55"/>
      <c r="AA301" s="51"/>
      <c r="AB301" s="55"/>
      <c r="AC301" s="51"/>
      <c r="AD301" s="55"/>
      <c r="AE301" s="51"/>
      <c r="AF301" s="55"/>
      <c r="AG301" s="51"/>
      <c r="AH301" s="55"/>
      <c r="AI301" s="51"/>
      <c r="AJ301" s="55"/>
      <c r="AK301" s="51"/>
      <c r="AL301" s="55"/>
      <c r="AM301" s="51"/>
      <c r="AN301" s="55"/>
      <c r="AO301" s="51"/>
      <c r="AP301" s="57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23.25" customHeight="1" x14ac:dyDescent="0.2">
      <c r="A302" s="238" t="s">
        <v>236</v>
      </c>
      <c r="B302" s="421">
        <f t="shared" si="49"/>
        <v>0</v>
      </c>
      <c r="C302" s="324">
        <f t="shared" si="50"/>
        <v>0</v>
      </c>
      <c r="D302" s="326">
        <f t="shared" si="50"/>
        <v>0</v>
      </c>
      <c r="E302" s="51"/>
      <c r="F302" s="55"/>
      <c r="G302" s="51"/>
      <c r="H302" s="55"/>
      <c r="I302" s="51"/>
      <c r="J302" s="55"/>
      <c r="K302" s="51"/>
      <c r="L302" s="55"/>
      <c r="M302" s="51"/>
      <c r="N302" s="55"/>
      <c r="O302" s="51"/>
      <c r="P302" s="55"/>
      <c r="Q302" s="51"/>
      <c r="R302" s="55"/>
      <c r="S302" s="51"/>
      <c r="T302" s="55"/>
      <c r="U302" s="51"/>
      <c r="V302" s="55"/>
      <c r="W302" s="51"/>
      <c r="X302" s="55"/>
      <c r="Y302" s="51"/>
      <c r="Z302" s="55"/>
      <c r="AA302" s="51"/>
      <c r="AB302" s="55"/>
      <c r="AC302" s="51"/>
      <c r="AD302" s="55"/>
      <c r="AE302" s="51"/>
      <c r="AF302" s="55"/>
      <c r="AG302" s="51"/>
      <c r="AH302" s="55"/>
      <c r="AI302" s="51"/>
      <c r="AJ302" s="55"/>
      <c r="AK302" s="51"/>
      <c r="AL302" s="55"/>
      <c r="AM302" s="51"/>
      <c r="AN302" s="55"/>
      <c r="AO302" s="51"/>
      <c r="AP302" s="57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26.25" customHeight="1" x14ac:dyDescent="0.2">
      <c r="A303" s="238" t="s">
        <v>237</v>
      </c>
      <c r="B303" s="421">
        <f t="shared" si="49"/>
        <v>0</v>
      </c>
      <c r="C303" s="324">
        <f t="shared" si="50"/>
        <v>0</v>
      </c>
      <c r="D303" s="326">
        <f t="shared" si="50"/>
        <v>0</v>
      </c>
      <c r="E303" s="51"/>
      <c r="F303" s="55"/>
      <c r="G303" s="51"/>
      <c r="H303" s="55"/>
      <c r="I303" s="51"/>
      <c r="J303" s="55"/>
      <c r="K303" s="51"/>
      <c r="L303" s="55"/>
      <c r="M303" s="51"/>
      <c r="N303" s="55"/>
      <c r="O303" s="51"/>
      <c r="P303" s="55"/>
      <c r="Q303" s="51"/>
      <c r="R303" s="55"/>
      <c r="S303" s="51"/>
      <c r="T303" s="55"/>
      <c r="U303" s="51"/>
      <c r="V303" s="55"/>
      <c r="W303" s="51"/>
      <c r="X303" s="55"/>
      <c r="Y303" s="51"/>
      <c r="Z303" s="55"/>
      <c r="AA303" s="51"/>
      <c r="AB303" s="55"/>
      <c r="AC303" s="51"/>
      <c r="AD303" s="55"/>
      <c r="AE303" s="51"/>
      <c r="AF303" s="55"/>
      <c r="AG303" s="51"/>
      <c r="AH303" s="55"/>
      <c r="AI303" s="51"/>
      <c r="AJ303" s="55"/>
      <c r="AK303" s="51"/>
      <c r="AL303" s="55"/>
      <c r="AM303" s="51"/>
      <c r="AN303" s="55"/>
      <c r="AO303" s="51"/>
      <c r="AP303" s="57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18.75" customHeight="1" x14ac:dyDescent="0.2">
      <c r="A304" s="237" t="s">
        <v>238</v>
      </c>
      <c r="B304" s="421">
        <f t="shared" si="49"/>
        <v>0</v>
      </c>
      <c r="C304" s="324">
        <f t="shared" si="50"/>
        <v>0</v>
      </c>
      <c r="D304" s="326">
        <f t="shared" si="50"/>
        <v>0</v>
      </c>
      <c r="E304" s="51"/>
      <c r="F304" s="55"/>
      <c r="G304" s="51"/>
      <c r="H304" s="55"/>
      <c r="I304" s="51"/>
      <c r="J304" s="55"/>
      <c r="K304" s="51"/>
      <c r="L304" s="55"/>
      <c r="M304" s="51"/>
      <c r="N304" s="55"/>
      <c r="O304" s="51"/>
      <c r="P304" s="55"/>
      <c r="Q304" s="51"/>
      <c r="R304" s="55"/>
      <c r="S304" s="51"/>
      <c r="T304" s="55"/>
      <c r="U304" s="51"/>
      <c r="V304" s="55"/>
      <c r="W304" s="51"/>
      <c r="X304" s="55"/>
      <c r="Y304" s="51"/>
      <c r="Z304" s="55"/>
      <c r="AA304" s="51"/>
      <c r="AB304" s="55"/>
      <c r="AC304" s="51"/>
      <c r="AD304" s="55"/>
      <c r="AE304" s="51"/>
      <c r="AF304" s="55"/>
      <c r="AG304" s="51"/>
      <c r="AH304" s="55"/>
      <c r="AI304" s="51"/>
      <c r="AJ304" s="55"/>
      <c r="AK304" s="51"/>
      <c r="AL304" s="55"/>
      <c r="AM304" s="51"/>
      <c r="AN304" s="55"/>
      <c r="AO304" s="51"/>
      <c r="AP304" s="57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18.75" customHeight="1" x14ac:dyDescent="0.2">
      <c r="A305" s="237" t="s">
        <v>239</v>
      </c>
      <c r="B305" s="421">
        <f t="shared" si="49"/>
        <v>0</v>
      </c>
      <c r="C305" s="324">
        <f t="shared" si="50"/>
        <v>0</v>
      </c>
      <c r="D305" s="326">
        <f t="shared" si="50"/>
        <v>0</v>
      </c>
      <c r="E305" s="51"/>
      <c r="F305" s="55"/>
      <c r="G305" s="51"/>
      <c r="H305" s="55"/>
      <c r="I305" s="51"/>
      <c r="J305" s="55"/>
      <c r="K305" s="51"/>
      <c r="L305" s="55"/>
      <c r="M305" s="51"/>
      <c r="N305" s="55"/>
      <c r="O305" s="51"/>
      <c r="P305" s="55"/>
      <c r="Q305" s="51"/>
      <c r="R305" s="55"/>
      <c r="S305" s="51"/>
      <c r="T305" s="55"/>
      <c r="U305" s="51"/>
      <c r="V305" s="55"/>
      <c r="W305" s="51"/>
      <c r="X305" s="55"/>
      <c r="Y305" s="51"/>
      <c r="Z305" s="55"/>
      <c r="AA305" s="51"/>
      <c r="AB305" s="55"/>
      <c r="AC305" s="51"/>
      <c r="AD305" s="55"/>
      <c r="AE305" s="51"/>
      <c r="AF305" s="55"/>
      <c r="AG305" s="51"/>
      <c r="AH305" s="55"/>
      <c r="AI305" s="51"/>
      <c r="AJ305" s="55"/>
      <c r="AK305" s="51"/>
      <c r="AL305" s="55"/>
      <c r="AM305" s="51"/>
      <c r="AN305" s="55"/>
      <c r="AO305" s="51"/>
      <c r="AP305" s="57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237" t="s">
        <v>240</v>
      </c>
      <c r="B306" s="421">
        <f t="shared" si="49"/>
        <v>0</v>
      </c>
      <c r="C306" s="324">
        <f t="shared" si="50"/>
        <v>0</v>
      </c>
      <c r="D306" s="326">
        <f t="shared" si="50"/>
        <v>0</v>
      </c>
      <c r="E306" s="51"/>
      <c r="F306" s="55"/>
      <c r="G306" s="51"/>
      <c r="H306" s="55"/>
      <c r="I306" s="51"/>
      <c r="J306" s="55"/>
      <c r="K306" s="51"/>
      <c r="L306" s="55"/>
      <c r="M306" s="51"/>
      <c r="N306" s="55"/>
      <c r="O306" s="51"/>
      <c r="P306" s="55"/>
      <c r="Q306" s="51"/>
      <c r="R306" s="55"/>
      <c r="S306" s="51"/>
      <c r="T306" s="55"/>
      <c r="U306" s="51"/>
      <c r="V306" s="55"/>
      <c r="W306" s="51"/>
      <c r="X306" s="55"/>
      <c r="Y306" s="51"/>
      <c r="Z306" s="55"/>
      <c r="AA306" s="51"/>
      <c r="AB306" s="55"/>
      <c r="AC306" s="51"/>
      <c r="AD306" s="55"/>
      <c r="AE306" s="51"/>
      <c r="AF306" s="55"/>
      <c r="AG306" s="51"/>
      <c r="AH306" s="55"/>
      <c r="AI306" s="51"/>
      <c r="AJ306" s="55"/>
      <c r="AK306" s="51"/>
      <c r="AL306" s="55"/>
      <c r="AM306" s="51"/>
      <c r="AN306" s="55"/>
      <c r="AO306" s="51"/>
      <c r="AP306" s="57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237" t="s">
        <v>241</v>
      </c>
      <c r="B307" s="421">
        <f t="shared" si="49"/>
        <v>0</v>
      </c>
      <c r="C307" s="324">
        <f t="shared" si="50"/>
        <v>0</v>
      </c>
      <c r="D307" s="326">
        <f t="shared" si="50"/>
        <v>0</v>
      </c>
      <c r="E307" s="51"/>
      <c r="F307" s="55"/>
      <c r="G307" s="51"/>
      <c r="H307" s="55"/>
      <c r="I307" s="51"/>
      <c r="J307" s="55"/>
      <c r="K307" s="51"/>
      <c r="L307" s="55"/>
      <c r="M307" s="51"/>
      <c r="N307" s="55"/>
      <c r="O307" s="51"/>
      <c r="P307" s="55"/>
      <c r="Q307" s="51"/>
      <c r="R307" s="55"/>
      <c r="S307" s="51"/>
      <c r="T307" s="55"/>
      <c r="U307" s="51"/>
      <c r="V307" s="55"/>
      <c r="W307" s="51"/>
      <c r="X307" s="55"/>
      <c r="Y307" s="51"/>
      <c r="Z307" s="55"/>
      <c r="AA307" s="51"/>
      <c r="AB307" s="55"/>
      <c r="AC307" s="51"/>
      <c r="AD307" s="55"/>
      <c r="AE307" s="51"/>
      <c r="AF307" s="55"/>
      <c r="AG307" s="51"/>
      <c r="AH307" s="55"/>
      <c r="AI307" s="51"/>
      <c r="AJ307" s="55"/>
      <c r="AK307" s="51"/>
      <c r="AL307" s="55"/>
      <c r="AM307" s="51"/>
      <c r="AN307" s="55"/>
      <c r="AO307" s="51"/>
      <c r="AP307" s="57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237" t="s">
        <v>242</v>
      </c>
      <c r="B308" s="421">
        <f t="shared" si="49"/>
        <v>0</v>
      </c>
      <c r="C308" s="324">
        <f t="shared" si="50"/>
        <v>0</v>
      </c>
      <c r="D308" s="326">
        <f t="shared" si="50"/>
        <v>0</v>
      </c>
      <c r="E308" s="51"/>
      <c r="F308" s="55"/>
      <c r="G308" s="51"/>
      <c r="H308" s="55"/>
      <c r="I308" s="51"/>
      <c r="J308" s="55"/>
      <c r="K308" s="51"/>
      <c r="L308" s="55"/>
      <c r="M308" s="51"/>
      <c r="N308" s="55"/>
      <c r="O308" s="51"/>
      <c r="P308" s="55"/>
      <c r="Q308" s="51"/>
      <c r="R308" s="55"/>
      <c r="S308" s="51"/>
      <c r="T308" s="55"/>
      <c r="U308" s="51"/>
      <c r="V308" s="55"/>
      <c r="W308" s="51"/>
      <c r="X308" s="55"/>
      <c r="Y308" s="51"/>
      <c r="Z308" s="55"/>
      <c r="AA308" s="51"/>
      <c r="AB308" s="55"/>
      <c r="AC308" s="51"/>
      <c r="AD308" s="55"/>
      <c r="AE308" s="51"/>
      <c r="AF308" s="55"/>
      <c r="AG308" s="51"/>
      <c r="AH308" s="55"/>
      <c r="AI308" s="51"/>
      <c r="AJ308" s="55"/>
      <c r="AK308" s="51"/>
      <c r="AL308" s="55"/>
      <c r="AM308" s="51"/>
      <c r="AN308" s="55"/>
      <c r="AO308" s="51"/>
      <c r="AP308" s="57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237" t="s">
        <v>243</v>
      </c>
      <c r="B309" s="421">
        <f t="shared" si="49"/>
        <v>0</v>
      </c>
      <c r="C309" s="324">
        <f t="shared" si="50"/>
        <v>0</v>
      </c>
      <c r="D309" s="326">
        <f>+F309+H309+J309+L309+N309+P309+R309+T309+V309+X309+Z309+AB309+AD309+AF309+AH309+AJ309+AL309+AN309+AP309</f>
        <v>0</v>
      </c>
      <c r="E309" s="51"/>
      <c r="F309" s="55"/>
      <c r="G309" s="51"/>
      <c r="H309" s="55"/>
      <c r="I309" s="51"/>
      <c r="J309" s="55"/>
      <c r="K309" s="51"/>
      <c r="L309" s="55"/>
      <c r="M309" s="51"/>
      <c r="N309" s="55"/>
      <c r="O309" s="51"/>
      <c r="P309" s="55"/>
      <c r="Q309" s="51"/>
      <c r="R309" s="55"/>
      <c r="S309" s="51"/>
      <c r="T309" s="55"/>
      <c r="U309" s="51"/>
      <c r="V309" s="55"/>
      <c r="W309" s="51"/>
      <c r="X309" s="55"/>
      <c r="Y309" s="51"/>
      <c r="Z309" s="55"/>
      <c r="AA309" s="51"/>
      <c r="AB309" s="55"/>
      <c r="AC309" s="51"/>
      <c r="AD309" s="55"/>
      <c r="AE309" s="51"/>
      <c r="AF309" s="55"/>
      <c r="AG309" s="51"/>
      <c r="AH309" s="55"/>
      <c r="AI309" s="51"/>
      <c r="AJ309" s="55"/>
      <c r="AK309" s="51"/>
      <c r="AL309" s="55"/>
      <c r="AM309" s="51"/>
      <c r="AN309" s="55"/>
      <c r="AO309" s="51"/>
      <c r="AP309" s="57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237" t="s">
        <v>244</v>
      </c>
      <c r="B310" s="421">
        <f t="shared" si="49"/>
        <v>0</v>
      </c>
      <c r="C310" s="324">
        <f t="shared" si="50"/>
        <v>0</v>
      </c>
      <c r="D310" s="326">
        <f t="shared" si="50"/>
        <v>0</v>
      </c>
      <c r="E310" s="51"/>
      <c r="F310" s="55"/>
      <c r="G310" s="51"/>
      <c r="H310" s="55"/>
      <c r="I310" s="51"/>
      <c r="J310" s="55"/>
      <c r="K310" s="51"/>
      <c r="L310" s="55"/>
      <c r="M310" s="51"/>
      <c r="N310" s="55"/>
      <c r="O310" s="51"/>
      <c r="P310" s="55"/>
      <c r="Q310" s="51"/>
      <c r="R310" s="55"/>
      <c r="S310" s="51"/>
      <c r="T310" s="55"/>
      <c r="U310" s="51"/>
      <c r="V310" s="55"/>
      <c r="W310" s="51"/>
      <c r="X310" s="55"/>
      <c r="Y310" s="51"/>
      <c r="Z310" s="55"/>
      <c r="AA310" s="51"/>
      <c r="AB310" s="55"/>
      <c r="AC310" s="51"/>
      <c r="AD310" s="55"/>
      <c r="AE310" s="51"/>
      <c r="AF310" s="55"/>
      <c r="AG310" s="51"/>
      <c r="AH310" s="55"/>
      <c r="AI310" s="51"/>
      <c r="AJ310" s="55"/>
      <c r="AK310" s="51"/>
      <c r="AL310" s="55"/>
      <c r="AM310" s="51"/>
      <c r="AN310" s="55"/>
      <c r="AO310" s="51"/>
      <c r="AP310" s="57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237" t="s">
        <v>245</v>
      </c>
      <c r="B311" s="421">
        <f t="shared" si="49"/>
        <v>0</v>
      </c>
      <c r="C311" s="324">
        <f t="shared" si="50"/>
        <v>0</v>
      </c>
      <c r="D311" s="326">
        <f t="shared" si="50"/>
        <v>0</v>
      </c>
      <c r="E311" s="51"/>
      <c r="F311" s="55"/>
      <c r="G311" s="51"/>
      <c r="H311" s="55"/>
      <c r="I311" s="51"/>
      <c r="J311" s="55"/>
      <c r="K311" s="51"/>
      <c r="L311" s="55"/>
      <c r="M311" s="51"/>
      <c r="N311" s="55"/>
      <c r="O311" s="51"/>
      <c r="P311" s="55"/>
      <c r="Q311" s="51"/>
      <c r="R311" s="55"/>
      <c r="S311" s="51"/>
      <c r="T311" s="55"/>
      <c r="U311" s="51"/>
      <c r="V311" s="55"/>
      <c r="W311" s="51"/>
      <c r="X311" s="55"/>
      <c r="Y311" s="51"/>
      <c r="Z311" s="55"/>
      <c r="AA311" s="51"/>
      <c r="AB311" s="55"/>
      <c r="AC311" s="51"/>
      <c r="AD311" s="55"/>
      <c r="AE311" s="51"/>
      <c r="AF311" s="55"/>
      <c r="AG311" s="51"/>
      <c r="AH311" s="55"/>
      <c r="AI311" s="51"/>
      <c r="AJ311" s="55"/>
      <c r="AK311" s="51"/>
      <c r="AL311" s="55"/>
      <c r="AM311" s="51"/>
      <c r="AN311" s="55"/>
      <c r="AO311" s="51"/>
      <c r="AP311" s="57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236" t="s">
        <v>66</v>
      </c>
      <c r="B312" s="419">
        <f t="shared" si="49"/>
        <v>0</v>
      </c>
      <c r="C312" s="320">
        <f t="shared" si="50"/>
        <v>0</v>
      </c>
      <c r="D312" s="322">
        <f t="shared" si="50"/>
        <v>0</v>
      </c>
      <c r="E312" s="37"/>
      <c r="F312" s="42"/>
      <c r="G312" s="37"/>
      <c r="H312" s="42"/>
      <c r="I312" s="37"/>
      <c r="J312" s="42"/>
      <c r="K312" s="37"/>
      <c r="L312" s="42"/>
      <c r="M312" s="37"/>
      <c r="N312" s="42"/>
      <c r="O312" s="37"/>
      <c r="P312" s="42"/>
      <c r="Q312" s="37"/>
      <c r="R312" s="42"/>
      <c r="S312" s="37"/>
      <c r="T312" s="42"/>
      <c r="U312" s="37"/>
      <c r="V312" s="42"/>
      <c r="W312" s="37"/>
      <c r="X312" s="42"/>
      <c r="Y312" s="37"/>
      <c r="Z312" s="42"/>
      <c r="AA312" s="37"/>
      <c r="AB312" s="42"/>
      <c r="AC312" s="37"/>
      <c r="AD312" s="42"/>
      <c r="AE312" s="37"/>
      <c r="AF312" s="42"/>
      <c r="AG312" s="37"/>
      <c r="AH312" s="42"/>
      <c r="AI312" s="37"/>
      <c r="AJ312" s="42"/>
      <c r="AK312" s="37"/>
      <c r="AL312" s="42"/>
      <c r="AM312" s="37"/>
      <c r="AN312" s="42"/>
      <c r="AO312" s="37"/>
      <c r="AP312" s="38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237" t="s">
        <v>67</v>
      </c>
      <c r="B313" s="421">
        <f t="shared" si="49"/>
        <v>0</v>
      </c>
      <c r="C313" s="324">
        <f t="shared" si="50"/>
        <v>0</v>
      </c>
      <c r="D313" s="326">
        <f t="shared" si="50"/>
        <v>0</v>
      </c>
      <c r="E313" s="51"/>
      <c r="F313" s="55"/>
      <c r="G313" s="51"/>
      <c r="H313" s="55"/>
      <c r="I313" s="51"/>
      <c r="J313" s="55"/>
      <c r="K313" s="51"/>
      <c r="L313" s="55"/>
      <c r="M313" s="51"/>
      <c r="N313" s="55"/>
      <c r="O313" s="51"/>
      <c r="P313" s="55"/>
      <c r="Q313" s="51"/>
      <c r="R313" s="55"/>
      <c r="S313" s="51"/>
      <c r="T313" s="55"/>
      <c r="U313" s="51"/>
      <c r="V313" s="55"/>
      <c r="W313" s="51"/>
      <c r="X313" s="55"/>
      <c r="Y313" s="51"/>
      <c r="Z313" s="55"/>
      <c r="AA313" s="51"/>
      <c r="AB313" s="55"/>
      <c r="AC313" s="51"/>
      <c r="AD313" s="55"/>
      <c r="AE313" s="51"/>
      <c r="AF313" s="55"/>
      <c r="AG313" s="51"/>
      <c r="AH313" s="55"/>
      <c r="AI313" s="51"/>
      <c r="AJ313" s="55"/>
      <c r="AK313" s="51"/>
      <c r="AL313" s="55"/>
      <c r="AM313" s="51"/>
      <c r="AN313" s="55"/>
      <c r="AO313" s="51"/>
      <c r="AP313" s="57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237" t="s">
        <v>246</v>
      </c>
      <c r="B314" s="421">
        <f t="shared" si="49"/>
        <v>8</v>
      </c>
      <c r="C314" s="324">
        <f t="shared" si="50"/>
        <v>5</v>
      </c>
      <c r="D314" s="326">
        <f t="shared" si="50"/>
        <v>3</v>
      </c>
      <c r="E314" s="51"/>
      <c r="F314" s="55"/>
      <c r="G314" s="51"/>
      <c r="H314" s="55"/>
      <c r="I314" s="51"/>
      <c r="J314" s="55"/>
      <c r="K314" s="51"/>
      <c r="L314" s="55"/>
      <c r="M314" s="51"/>
      <c r="N314" s="55"/>
      <c r="O314" s="51"/>
      <c r="P314" s="55"/>
      <c r="Q314" s="51"/>
      <c r="R314" s="55"/>
      <c r="S314" s="51"/>
      <c r="T314" s="55"/>
      <c r="U314" s="51"/>
      <c r="V314" s="55"/>
      <c r="W314" s="51"/>
      <c r="X314" s="55"/>
      <c r="Y314" s="51"/>
      <c r="Z314" s="55"/>
      <c r="AA314" s="51"/>
      <c r="AB314" s="55"/>
      <c r="AC314" s="51"/>
      <c r="AD314" s="55"/>
      <c r="AE314" s="51"/>
      <c r="AF314" s="55"/>
      <c r="AG314" s="51"/>
      <c r="AH314" s="55"/>
      <c r="AI314" s="51">
        <v>2</v>
      </c>
      <c r="AJ314" s="55"/>
      <c r="AK314" s="51">
        <v>1</v>
      </c>
      <c r="AL314" s="55"/>
      <c r="AM314" s="51">
        <v>1</v>
      </c>
      <c r="AN314" s="55">
        <v>1</v>
      </c>
      <c r="AO314" s="51">
        <v>1</v>
      </c>
      <c r="AP314" s="57">
        <v>2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237" t="s">
        <v>73</v>
      </c>
      <c r="B315" s="421">
        <f t="shared" si="49"/>
        <v>0</v>
      </c>
      <c r="C315" s="324">
        <f t="shared" si="50"/>
        <v>0</v>
      </c>
      <c r="D315" s="326">
        <f t="shared" si="50"/>
        <v>0</v>
      </c>
      <c r="E315" s="51"/>
      <c r="F315" s="55"/>
      <c r="G315" s="51"/>
      <c r="H315" s="55"/>
      <c r="I315" s="51"/>
      <c r="J315" s="55"/>
      <c r="K315" s="51"/>
      <c r="L315" s="55"/>
      <c r="M315" s="51"/>
      <c r="N315" s="55"/>
      <c r="O315" s="51"/>
      <c r="P315" s="55"/>
      <c r="Q315" s="51"/>
      <c r="R315" s="55"/>
      <c r="S315" s="51"/>
      <c r="T315" s="55"/>
      <c r="U315" s="51"/>
      <c r="V315" s="55"/>
      <c r="W315" s="51"/>
      <c r="X315" s="55"/>
      <c r="Y315" s="51"/>
      <c r="Z315" s="55"/>
      <c r="AA315" s="51"/>
      <c r="AB315" s="55"/>
      <c r="AC315" s="51"/>
      <c r="AD315" s="55"/>
      <c r="AE315" s="51"/>
      <c r="AF315" s="55"/>
      <c r="AG315" s="51"/>
      <c r="AH315" s="55"/>
      <c r="AI315" s="51"/>
      <c r="AJ315" s="55"/>
      <c r="AK315" s="51"/>
      <c r="AL315" s="55"/>
      <c r="AM315" s="51"/>
      <c r="AN315" s="55"/>
      <c r="AO315" s="51"/>
      <c r="AP315" s="57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237" t="s">
        <v>59</v>
      </c>
      <c r="B316" s="421">
        <f t="shared" si="49"/>
        <v>0</v>
      </c>
      <c r="C316" s="324">
        <f t="shared" si="50"/>
        <v>0</v>
      </c>
      <c r="D316" s="326">
        <f t="shared" si="50"/>
        <v>0</v>
      </c>
      <c r="E316" s="51"/>
      <c r="F316" s="55"/>
      <c r="G316" s="51"/>
      <c r="H316" s="55"/>
      <c r="I316" s="51"/>
      <c r="J316" s="55"/>
      <c r="K316" s="51"/>
      <c r="L316" s="55"/>
      <c r="M316" s="51"/>
      <c r="N316" s="55"/>
      <c r="O316" s="51"/>
      <c r="P316" s="55"/>
      <c r="Q316" s="51"/>
      <c r="R316" s="55"/>
      <c r="S316" s="51"/>
      <c r="T316" s="55"/>
      <c r="U316" s="51"/>
      <c r="V316" s="55"/>
      <c r="W316" s="51"/>
      <c r="X316" s="55"/>
      <c r="Y316" s="51"/>
      <c r="Z316" s="55"/>
      <c r="AA316" s="51"/>
      <c r="AB316" s="55"/>
      <c r="AC316" s="51"/>
      <c r="AD316" s="55"/>
      <c r="AE316" s="51"/>
      <c r="AF316" s="55"/>
      <c r="AG316" s="51"/>
      <c r="AH316" s="55"/>
      <c r="AI316" s="51"/>
      <c r="AJ316" s="55"/>
      <c r="AK316" s="51"/>
      <c r="AL316" s="55"/>
      <c r="AM316" s="51"/>
      <c r="AN316" s="55"/>
      <c r="AO316" s="51"/>
      <c r="AP316" s="57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237" t="s">
        <v>247</v>
      </c>
      <c r="B317" s="421">
        <f t="shared" si="49"/>
        <v>0</v>
      </c>
      <c r="C317" s="324">
        <f t="shared" si="50"/>
        <v>0</v>
      </c>
      <c r="D317" s="326">
        <f t="shared" si="50"/>
        <v>0</v>
      </c>
      <c r="E317" s="51"/>
      <c r="F317" s="55"/>
      <c r="G317" s="51"/>
      <c r="H317" s="55"/>
      <c r="I317" s="51"/>
      <c r="J317" s="55"/>
      <c r="K317" s="51"/>
      <c r="L317" s="55"/>
      <c r="M317" s="51"/>
      <c r="N317" s="55"/>
      <c r="O317" s="51"/>
      <c r="P317" s="55"/>
      <c r="Q317" s="51"/>
      <c r="R317" s="55"/>
      <c r="S317" s="51"/>
      <c r="T317" s="55"/>
      <c r="U317" s="51"/>
      <c r="V317" s="55"/>
      <c r="W317" s="51"/>
      <c r="X317" s="55"/>
      <c r="Y317" s="51"/>
      <c r="Z317" s="55"/>
      <c r="AA317" s="51"/>
      <c r="AB317" s="55"/>
      <c r="AC317" s="51"/>
      <c r="AD317" s="55"/>
      <c r="AE317" s="51"/>
      <c r="AF317" s="55"/>
      <c r="AG317" s="51"/>
      <c r="AH317" s="55"/>
      <c r="AI317" s="51"/>
      <c r="AJ317" s="55"/>
      <c r="AK317" s="51"/>
      <c r="AL317" s="55"/>
      <c r="AM317" s="51"/>
      <c r="AN317" s="55"/>
      <c r="AO317" s="51"/>
      <c r="AP317" s="57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237" t="s">
        <v>248</v>
      </c>
      <c r="B318" s="421">
        <f t="shared" si="49"/>
        <v>0</v>
      </c>
      <c r="C318" s="324">
        <f t="shared" si="50"/>
        <v>0</v>
      </c>
      <c r="D318" s="326">
        <f t="shared" si="50"/>
        <v>0</v>
      </c>
      <c r="E318" s="51"/>
      <c r="F318" s="55"/>
      <c r="G318" s="51"/>
      <c r="H318" s="55"/>
      <c r="I318" s="51"/>
      <c r="J318" s="55"/>
      <c r="K318" s="51"/>
      <c r="L318" s="55"/>
      <c r="M318" s="51"/>
      <c r="N318" s="55"/>
      <c r="O318" s="51"/>
      <c r="P318" s="55"/>
      <c r="Q318" s="51"/>
      <c r="R318" s="55"/>
      <c r="S318" s="51"/>
      <c r="T318" s="55"/>
      <c r="U318" s="51"/>
      <c r="V318" s="55"/>
      <c r="W318" s="51"/>
      <c r="X318" s="55"/>
      <c r="Y318" s="51"/>
      <c r="Z318" s="55"/>
      <c r="AA318" s="51"/>
      <c r="AB318" s="55"/>
      <c r="AC318" s="51"/>
      <c r="AD318" s="55"/>
      <c r="AE318" s="51"/>
      <c r="AF318" s="55"/>
      <c r="AG318" s="51"/>
      <c r="AH318" s="55"/>
      <c r="AI318" s="51"/>
      <c r="AJ318" s="55"/>
      <c r="AK318" s="51"/>
      <c r="AL318" s="55"/>
      <c r="AM318" s="51"/>
      <c r="AN318" s="55"/>
      <c r="AO318" s="51"/>
      <c r="AP318" s="57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408" t="s">
        <v>249</v>
      </c>
      <c r="B319" s="422">
        <f t="shared" si="49"/>
        <v>22</v>
      </c>
      <c r="C319" s="423">
        <f t="shared" si="50"/>
        <v>9</v>
      </c>
      <c r="D319" s="350">
        <f t="shared" si="50"/>
        <v>13</v>
      </c>
      <c r="E319" s="190"/>
      <c r="F319" s="424"/>
      <c r="G319" s="190"/>
      <c r="H319" s="424"/>
      <c r="I319" s="190"/>
      <c r="J319" s="424"/>
      <c r="K319" s="190"/>
      <c r="L319" s="424"/>
      <c r="M319" s="190"/>
      <c r="N319" s="424"/>
      <c r="O319" s="190"/>
      <c r="P319" s="424"/>
      <c r="Q319" s="190"/>
      <c r="R319" s="424"/>
      <c r="S319" s="190"/>
      <c r="T319" s="424"/>
      <c r="U319" s="190"/>
      <c r="V319" s="424"/>
      <c r="W319" s="190"/>
      <c r="X319" s="424"/>
      <c r="Y319" s="190"/>
      <c r="Z319" s="424"/>
      <c r="AA319" s="190"/>
      <c r="AB319" s="424"/>
      <c r="AC319" s="190"/>
      <c r="AD319" s="424">
        <v>1</v>
      </c>
      <c r="AE319" s="190"/>
      <c r="AF319" s="424"/>
      <c r="AG319" s="190"/>
      <c r="AH319" s="424">
        <v>1</v>
      </c>
      <c r="AI319" s="190">
        <v>3</v>
      </c>
      <c r="AJ319" s="424">
        <v>2</v>
      </c>
      <c r="AK319" s="190"/>
      <c r="AL319" s="424">
        <v>2</v>
      </c>
      <c r="AM319" s="190">
        <v>3</v>
      </c>
      <c r="AN319" s="424">
        <v>1</v>
      </c>
      <c r="AO319" s="190">
        <v>3</v>
      </c>
      <c r="AP319" s="90">
        <v>6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6" spans="1:2" s="385" customFormat="1" hidden="1" x14ac:dyDescent="0.2">
      <c r="A326" s="385">
        <f>SUM(B13:B26,D31:D56,B66,B73,B80,B112:F112,B120:F120,B128:F128,C132:C133,D137:D138,B142:B144,C148:J164,B170,B171,B172:B194,B195:AS195,B196:B200,B211,B219,B226,B229:B231,B274,B276:B289,B297,B299:B319)</f>
        <v>2751</v>
      </c>
      <c r="B326" s="385">
        <f>SUM(CG6:CT239)</f>
        <v>0</v>
      </c>
    </row>
  </sheetData>
  <mergeCells count="234">
    <mergeCell ref="AM295:AN295"/>
    <mergeCell ref="AO295:AP295"/>
    <mergeCell ref="U271:V271"/>
    <mergeCell ref="A202:A204"/>
    <mergeCell ref="B202:D203"/>
    <mergeCell ref="E202:AP202"/>
    <mergeCell ref="A298:AP298"/>
    <mergeCell ref="AV58:AV60"/>
    <mergeCell ref="A295:A296"/>
    <mergeCell ref="B295:D295"/>
    <mergeCell ref="E295:F295"/>
    <mergeCell ref="G295:H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A295:AB295"/>
    <mergeCell ref="AC295:AD295"/>
    <mergeCell ref="AE295:AF295"/>
    <mergeCell ref="AG295:AH295"/>
    <mergeCell ref="AI295:AJ295"/>
    <mergeCell ref="AK295:AL295"/>
    <mergeCell ref="A275:AP275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AM271:AN271"/>
    <mergeCell ref="AO271:AP271"/>
    <mergeCell ref="E271:F271"/>
    <mergeCell ref="G271:H271"/>
    <mergeCell ref="I271:J271"/>
    <mergeCell ref="K271:L271"/>
    <mergeCell ref="M271:N271"/>
    <mergeCell ref="W271:X271"/>
    <mergeCell ref="Y271:Z271"/>
    <mergeCell ref="A271:A272"/>
    <mergeCell ref="B271:D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Y203:Z203"/>
    <mergeCell ref="AA203:AB203"/>
    <mergeCell ref="M203:N203"/>
    <mergeCell ref="O203:P203"/>
    <mergeCell ref="Q203:R203"/>
    <mergeCell ref="S203:T203"/>
    <mergeCell ref="U203:V203"/>
    <mergeCell ref="W203:X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E58:AP58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</mergeCells>
  <dataValidations count="2">
    <dataValidation operator="greaterThanOrEqual" allowBlank="1" showInputMessage="1" showErrorMessage="1" error="Valor no Permitido" sqref="A270 A290:D293 A294" xr:uid="{E19412F2-5632-4657-9628-3960D00032E2}"/>
    <dataValidation type="whole" operator="greaterThanOrEqual" allowBlank="1" showInputMessage="1" showErrorMessage="1" error="Valor no Permitido" sqref="B294:D319 A10:A269 A271:A289 E10:AV319 B10:D289 A295:A319" xr:uid="{6AFBE9CD-1A8D-4E42-B966-4F2432DE6CB4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32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1.42578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104" ht="16.149999999999999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  <c r="CU2" s="2"/>
      <c r="CV2" s="2"/>
      <c r="CW2" s="2"/>
      <c r="CX2" s="2"/>
      <c r="CY2" s="2"/>
      <c r="CZ2" s="2"/>
    </row>
    <row r="3" spans="1:104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149999999999999" customHeight="1" x14ac:dyDescent="0.2">
      <c r="A4" s="1" t="str">
        <f>CONCATENATE("MES: ",[11]NOMBRE!B6," - ","( ",[11]NOMBRE!C6,[11]NOMBRE!D6," )")</f>
        <v>MES: OCTUBRE - ( 10 )</v>
      </c>
      <c r="CU4" s="2"/>
      <c r="CV4" s="2"/>
      <c r="CW4" s="2"/>
      <c r="CX4" s="2"/>
      <c r="CY4" s="2"/>
      <c r="CZ4" s="2"/>
    </row>
    <row r="5" spans="1:104" ht="16.149999999999999" customHeight="1" x14ac:dyDescent="0.2">
      <c r="A5" s="1" t="str">
        <f>CONCATENATE("AÑO: ",[11]NOMBRE!B7)</f>
        <v>AÑO: 2019</v>
      </c>
      <c r="CU5" s="2"/>
      <c r="CV5" s="2"/>
      <c r="CW5" s="2"/>
      <c r="CX5" s="2"/>
      <c r="CY5" s="2"/>
      <c r="CZ5" s="2"/>
    </row>
    <row r="6" spans="1:104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14.25" customHeight="1" x14ac:dyDescent="0.2">
      <c r="A10" s="1186" t="s">
        <v>4</v>
      </c>
      <c r="B10" s="1187" t="s">
        <v>5</v>
      </c>
      <c r="C10" s="1188"/>
      <c r="D10" s="1189"/>
      <c r="E10" s="1110" t="s">
        <v>6</v>
      </c>
      <c r="F10" s="1190"/>
      <c r="G10" s="1190"/>
      <c r="H10" s="1190"/>
      <c r="I10" s="1190"/>
      <c r="J10" s="1190"/>
      <c r="K10" s="1190"/>
      <c r="L10" s="1190"/>
      <c r="M10" s="1190"/>
      <c r="N10" s="1190"/>
      <c r="O10" s="1190"/>
      <c r="P10" s="1190"/>
      <c r="Q10" s="1190"/>
      <c r="R10" s="1190"/>
      <c r="S10" s="1190"/>
      <c r="T10" s="1190"/>
      <c r="U10" s="1190"/>
      <c r="V10" s="1190"/>
      <c r="W10" s="1190"/>
      <c r="X10" s="1190"/>
      <c r="Y10" s="1190"/>
      <c r="Z10" s="1190"/>
      <c r="AA10" s="1190"/>
      <c r="AB10" s="1190"/>
      <c r="AC10" s="1190"/>
      <c r="AD10" s="1190"/>
      <c r="AE10" s="1190"/>
      <c r="AF10" s="1190"/>
      <c r="AG10" s="1190"/>
      <c r="AH10" s="1190"/>
      <c r="AI10" s="1190"/>
      <c r="AJ10" s="1190"/>
      <c r="AK10" s="1190"/>
      <c r="AL10" s="1190"/>
      <c r="AM10" s="1190"/>
      <c r="AN10" s="1190"/>
      <c r="AO10" s="1190"/>
      <c r="AP10" s="1136"/>
      <c r="AQ10" s="1190" t="s">
        <v>7</v>
      </c>
      <c r="AR10" s="1190"/>
      <c r="AS10" s="1190"/>
      <c r="AT10" s="1186" t="s">
        <v>8</v>
      </c>
      <c r="AU10" s="1183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x14ac:dyDescent="0.2">
      <c r="A11" s="847"/>
      <c r="B11" s="852"/>
      <c r="C11" s="853"/>
      <c r="D11" s="854"/>
      <c r="E11" s="1109" t="s">
        <v>10</v>
      </c>
      <c r="F11" s="1191"/>
      <c r="G11" s="1109" t="s">
        <v>11</v>
      </c>
      <c r="H11" s="1191"/>
      <c r="I11" s="1109" t="s">
        <v>12</v>
      </c>
      <c r="J11" s="1191"/>
      <c r="K11" s="1109" t="s">
        <v>13</v>
      </c>
      <c r="L11" s="1191"/>
      <c r="M11" s="1109" t="s">
        <v>14</v>
      </c>
      <c r="N11" s="1191"/>
      <c r="O11" s="1109" t="s">
        <v>15</v>
      </c>
      <c r="P11" s="1191"/>
      <c r="Q11" s="1109" t="s">
        <v>16</v>
      </c>
      <c r="R11" s="1191"/>
      <c r="S11" s="1109" t="s">
        <v>17</v>
      </c>
      <c r="T11" s="1191"/>
      <c r="U11" s="1109" t="s">
        <v>18</v>
      </c>
      <c r="V11" s="1191"/>
      <c r="W11" s="1109" t="s">
        <v>19</v>
      </c>
      <c r="X11" s="1191"/>
      <c r="Y11" s="1109" t="s">
        <v>20</v>
      </c>
      <c r="Z11" s="1191"/>
      <c r="AA11" s="1109" t="s">
        <v>21</v>
      </c>
      <c r="AB11" s="1191"/>
      <c r="AC11" s="1109" t="s">
        <v>22</v>
      </c>
      <c r="AD11" s="1191"/>
      <c r="AE11" s="1109" t="s">
        <v>23</v>
      </c>
      <c r="AF11" s="1191"/>
      <c r="AG11" s="1109" t="s">
        <v>24</v>
      </c>
      <c r="AH11" s="1191"/>
      <c r="AI11" s="1109" t="s">
        <v>25</v>
      </c>
      <c r="AJ11" s="1191"/>
      <c r="AK11" s="1109" t="s">
        <v>26</v>
      </c>
      <c r="AL11" s="1191"/>
      <c r="AM11" s="1109" t="s">
        <v>27</v>
      </c>
      <c r="AN11" s="1191"/>
      <c r="AO11" s="1110" t="s">
        <v>28</v>
      </c>
      <c r="AP11" s="1136"/>
      <c r="AQ11" s="1192" t="s">
        <v>29</v>
      </c>
      <c r="AR11" s="1144" t="s">
        <v>30</v>
      </c>
      <c r="AS11" s="1193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848"/>
      <c r="B12" s="15" t="s">
        <v>32</v>
      </c>
      <c r="C12" s="16" t="s">
        <v>33</v>
      </c>
      <c r="D12" s="769" t="s">
        <v>34</v>
      </c>
      <c r="E12" s="15" t="s">
        <v>33</v>
      </c>
      <c r="F12" s="769" t="s">
        <v>34</v>
      </c>
      <c r="G12" s="15" t="s">
        <v>33</v>
      </c>
      <c r="H12" s="769" t="s">
        <v>34</v>
      </c>
      <c r="I12" s="15" t="s">
        <v>33</v>
      </c>
      <c r="J12" s="769" t="s">
        <v>34</v>
      </c>
      <c r="K12" s="15" t="s">
        <v>33</v>
      </c>
      <c r="L12" s="769" t="s">
        <v>34</v>
      </c>
      <c r="M12" s="15" t="s">
        <v>33</v>
      </c>
      <c r="N12" s="769" t="s">
        <v>34</v>
      </c>
      <c r="O12" s="15" t="s">
        <v>33</v>
      </c>
      <c r="P12" s="769" t="s">
        <v>34</v>
      </c>
      <c r="Q12" s="15" t="s">
        <v>33</v>
      </c>
      <c r="R12" s="769" t="s">
        <v>34</v>
      </c>
      <c r="S12" s="15" t="s">
        <v>33</v>
      </c>
      <c r="T12" s="769" t="s">
        <v>34</v>
      </c>
      <c r="U12" s="15" t="s">
        <v>33</v>
      </c>
      <c r="V12" s="769" t="s">
        <v>34</v>
      </c>
      <c r="W12" s="15" t="s">
        <v>33</v>
      </c>
      <c r="X12" s="769" t="s">
        <v>34</v>
      </c>
      <c r="Y12" s="15" t="s">
        <v>33</v>
      </c>
      <c r="Z12" s="769" t="s">
        <v>34</v>
      </c>
      <c r="AA12" s="15" t="s">
        <v>33</v>
      </c>
      <c r="AB12" s="769" t="s">
        <v>34</v>
      </c>
      <c r="AC12" s="15" t="s">
        <v>33</v>
      </c>
      <c r="AD12" s="769" t="s">
        <v>34</v>
      </c>
      <c r="AE12" s="15" t="s">
        <v>33</v>
      </c>
      <c r="AF12" s="769" t="s">
        <v>34</v>
      </c>
      <c r="AG12" s="15" t="s">
        <v>33</v>
      </c>
      <c r="AH12" s="769" t="s">
        <v>34</v>
      </c>
      <c r="AI12" s="15" t="s">
        <v>33</v>
      </c>
      <c r="AJ12" s="769" t="s">
        <v>34</v>
      </c>
      <c r="AK12" s="15" t="s">
        <v>33</v>
      </c>
      <c r="AL12" s="769" t="s">
        <v>34</v>
      </c>
      <c r="AM12" s="15" t="s">
        <v>33</v>
      </c>
      <c r="AN12" s="769" t="s">
        <v>34</v>
      </c>
      <c r="AO12" s="15" t="s">
        <v>33</v>
      </c>
      <c r="AP12" s="770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771">
        <f t="shared" si="1"/>
        <v>0</v>
      </c>
      <c r="E13" s="23"/>
      <c r="F13" s="772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526"/>
      <c r="AP13" s="27"/>
      <c r="AQ13" s="710"/>
      <c r="AR13" s="29"/>
      <c r="AS13" s="772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771">
        <f>SUM(D22+D23+D24+D25)</f>
        <v>0</v>
      </c>
      <c r="E21" s="20">
        <f>SUM(E22:E25)</f>
        <v>0</v>
      </c>
      <c r="F21" s="771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531">
        <f t="shared" si="5"/>
        <v>0</v>
      </c>
      <c r="AP21" s="95">
        <f t="shared" si="5"/>
        <v>0</v>
      </c>
      <c r="AQ21" s="711">
        <f t="shared" si="5"/>
        <v>0</v>
      </c>
      <c r="AR21" s="21">
        <f t="shared" si="5"/>
        <v>0</v>
      </c>
      <c r="AS21" s="771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773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774"/>
      <c r="AU22" s="774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1194" t="s">
        <v>50</v>
      </c>
      <c r="B28" s="1188" t="s">
        <v>51</v>
      </c>
      <c r="C28" s="1189"/>
      <c r="D28" s="1189" t="s">
        <v>5</v>
      </c>
      <c r="E28" s="1028" t="s">
        <v>6</v>
      </c>
      <c r="F28" s="1195"/>
      <c r="G28" s="1195"/>
      <c r="H28" s="1195"/>
      <c r="I28" s="1195"/>
      <c r="J28" s="1195"/>
      <c r="K28" s="1195"/>
      <c r="L28" s="1195"/>
      <c r="M28" s="1195"/>
      <c r="N28" s="1195"/>
      <c r="O28" s="1195"/>
      <c r="P28" s="1195"/>
      <c r="Q28" s="1195"/>
      <c r="R28" s="1195"/>
      <c r="S28" s="1195"/>
      <c r="T28" s="1195"/>
      <c r="U28" s="1195"/>
      <c r="V28" s="1195"/>
      <c r="W28" s="1195"/>
      <c r="X28" s="1195"/>
      <c r="Y28" s="1195"/>
      <c r="Z28" s="1195"/>
      <c r="AA28" s="1195"/>
      <c r="AB28" s="1195"/>
      <c r="AC28" s="1195"/>
      <c r="AD28" s="1195"/>
      <c r="AE28" s="1195"/>
      <c r="AF28" s="1195"/>
      <c r="AG28" s="1195"/>
      <c r="AH28" s="1195"/>
      <c r="AI28" s="1195"/>
      <c r="AJ28" s="1195"/>
      <c r="AK28" s="1195"/>
      <c r="AL28" s="1195"/>
      <c r="AM28" s="1195"/>
      <c r="AN28" s="1195"/>
      <c r="AO28" s="1195"/>
      <c r="AP28" s="1196"/>
      <c r="AQ28" s="877" t="s">
        <v>7</v>
      </c>
      <c r="AR28" s="1190"/>
      <c r="AS28" s="1197"/>
      <c r="AT28" s="1189" t="s">
        <v>8</v>
      </c>
      <c r="AU28" s="1199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870"/>
      <c r="B29" s="853"/>
      <c r="C29" s="854"/>
      <c r="D29" s="854"/>
      <c r="E29" s="1031" t="s">
        <v>10</v>
      </c>
      <c r="F29" s="1198"/>
      <c r="G29" s="1031" t="s">
        <v>11</v>
      </c>
      <c r="H29" s="1198"/>
      <c r="I29" s="1031" t="s">
        <v>12</v>
      </c>
      <c r="J29" s="1198"/>
      <c r="K29" s="1031" t="s">
        <v>13</v>
      </c>
      <c r="L29" s="1198"/>
      <c r="M29" s="1200" t="s">
        <v>14</v>
      </c>
      <c r="N29" s="1198"/>
      <c r="O29" s="1031" t="s">
        <v>15</v>
      </c>
      <c r="P29" s="1198"/>
      <c r="Q29" s="1031" t="s">
        <v>16</v>
      </c>
      <c r="R29" s="1198"/>
      <c r="S29" s="1031" t="s">
        <v>17</v>
      </c>
      <c r="T29" s="1198"/>
      <c r="U29" s="1031" t="s">
        <v>18</v>
      </c>
      <c r="V29" s="1198"/>
      <c r="W29" s="1031" t="s">
        <v>19</v>
      </c>
      <c r="X29" s="1198"/>
      <c r="Y29" s="1031" t="s">
        <v>20</v>
      </c>
      <c r="Z29" s="1198"/>
      <c r="AA29" s="1031" t="s">
        <v>21</v>
      </c>
      <c r="AB29" s="1198"/>
      <c r="AC29" s="1031" t="s">
        <v>22</v>
      </c>
      <c r="AD29" s="1198"/>
      <c r="AE29" s="1031" t="s">
        <v>23</v>
      </c>
      <c r="AF29" s="1198"/>
      <c r="AG29" s="1031" t="s">
        <v>24</v>
      </c>
      <c r="AH29" s="1198"/>
      <c r="AI29" s="1031" t="s">
        <v>25</v>
      </c>
      <c r="AJ29" s="1198"/>
      <c r="AK29" s="1031" t="s">
        <v>26</v>
      </c>
      <c r="AL29" s="1198"/>
      <c r="AM29" s="1031" t="s">
        <v>27</v>
      </c>
      <c r="AN29" s="1198"/>
      <c r="AO29" s="1028" t="s">
        <v>28</v>
      </c>
      <c r="AP29" s="1196"/>
      <c r="AQ29" s="1201" t="s">
        <v>29</v>
      </c>
      <c r="AR29" s="1202" t="s">
        <v>30</v>
      </c>
      <c r="AS29" s="1203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967"/>
      <c r="B30" s="934"/>
      <c r="C30" s="935"/>
      <c r="D30" s="935"/>
      <c r="E30" s="116" t="s">
        <v>33</v>
      </c>
      <c r="F30" s="775" t="s">
        <v>34</v>
      </c>
      <c r="G30" s="116" t="s">
        <v>33</v>
      </c>
      <c r="H30" s="775" t="s">
        <v>34</v>
      </c>
      <c r="I30" s="116" t="s">
        <v>33</v>
      </c>
      <c r="J30" s="775" t="s">
        <v>34</v>
      </c>
      <c r="K30" s="116" t="s">
        <v>33</v>
      </c>
      <c r="L30" s="775" t="s">
        <v>34</v>
      </c>
      <c r="M30" s="713" t="s">
        <v>33</v>
      </c>
      <c r="N30" s="775" t="s">
        <v>34</v>
      </c>
      <c r="O30" s="116" t="s">
        <v>33</v>
      </c>
      <c r="P30" s="775" t="s">
        <v>34</v>
      </c>
      <c r="Q30" s="116" t="s">
        <v>33</v>
      </c>
      <c r="R30" s="775" t="s">
        <v>34</v>
      </c>
      <c r="S30" s="116" t="s">
        <v>33</v>
      </c>
      <c r="T30" s="775" t="s">
        <v>34</v>
      </c>
      <c r="U30" s="116" t="s">
        <v>33</v>
      </c>
      <c r="V30" s="775" t="s">
        <v>34</v>
      </c>
      <c r="W30" s="116" t="s">
        <v>33</v>
      </c>
      <c r="X30" s="775" t="s">
        <v>34</v>
      </c>
      <c r="Y30" s="116" t="s">
        <v>33</v>
      </c>
      <c r="Z30" s="775" t="s">
        <v>34</v>
      </c>
      <c r="AA30" s="116" t="s">
        <v>33</v>
      </c>
      <c r="AB30" s="775" t="s">
        <v>34</v>
      </c>
      <c r="AC30" s="116" t="s">
        <v>33</v>
      </c>
      <c r="AD30" s="775" t="s">
        <v>34</v>
      </c>
      <c r="AE30" s="116" t="s">
        <v>33</v>
      </c>
      <c r="AF30" s="775" t="s">
        <v>34</v>
      </c>
      <c r="AG30" s="116" t="s">
        <v>33</v>
      </c>
      <c r="AH30" s="775" t="s">
        <v>34</v>
      </c>
      <c r="AI30" s="116" t="s">
        <v>33</v>
      </c>
      <c r="AJ30" s="775" t="s">
        <v>34</v>
      </c>
      <c r="AK30" s="116" t="s">
        <v>33</v>
      </c>
      <c r="AL30" s="775" t="s">
        <v>34</v>
      </c>
      <c r="AM30" s="116" t="s">
        <v>33</v>
      </c>
      <c r="AN30" s="775" t="s">
        <v>34</v>
      </c>
      <c r="AO30" s="116" t="s">
        <v>33</v>
      </c>
      <c r="AP30" s="776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1036" t="s">
        <v>52</v>
      </c>
      <c r="B31" s="1204"/>
      <c r="C31" s="1205"/>
      <c r="D31" s="777">
        <f>SUM(E31:AP31)</f>
        <v>0</v>
      </c>
      <c r="E31" s="121"/>
      <c r="F31" s="122"/>
      <c r="G31" s="121"/>
      <c r="H31" s="778"/>
      <c r="I31" s="121"/>
      <c r="J31" s="778"/>
      <c r="K31" s="121"/>
      <c r="L31" s="122"/>
      <c r="M31" s="715"/>
      <c r="N31" s="778"/>
      <c r="O31" s="715"/>
      <c r="P31" s="778"/>
      <c r="Q31" s="715"/>
      <c r="R31" s="778"/>
      <c r="S31" s="715"/>
      <c r="T31" s="778"/>
      <c r="U31" s="715"/>
      <c r="V31" s="778"/>
      <c r="W31" s="715"/>
      <c r="X31" s="778"/>
      <c r="Y31" s="715"/>
      <c r="Z31" s="778"/>
      <c r="AA31" s="715"/>
      <c r="AB31" s="778"/>
      <c r="AC31" s="715"/>
      <c r="AD31" s="778"/>
      <c r="AE31" s="715"/>
      <c r="AF31" s="778"/>
      <c r="AG31" s="715"/>
      <c r="AH31" s="778"/>
      <c r="AI31" s="715"/>
      <c r="AJ31" s="778"/>
      <c r="AK31" s="715"/>
      <c r="AL31" s="778"/>
      <c r="AM31" s="715"/>
      <c r="AN31" s="778"/>
      <c r="AO31" s="715"/>
      <c r="AP31" s="779"/>
      <c r="AQ31" s="126"/>
      <c r="AR31" s="715"/>
      <c r="AS31" s="778"/>
      <c r="AT31" s="778"/>
      <c r="AU31" s="778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1206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732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732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1206" t="s">
        <v>79</v>
      </c>
      <c r="B58" s="1187" t="s">
        <v>80</v>
      </c>
      <c r="C58" s="1188"/>
      <c r="D58" s="1189"/>
      <c r="E58" s="996" t="s">
        <v>81</v>
      </c>
      <c r="F58" s="1184"/>
      <c r="G58" s="1184"/>
      <c r="H58" s="1184"/>
      <c r="I58" s="1184"/>
      <c r="J58" s="1184"/>
      <c r="K58" s="1184"/>
      <c r="L58" s="1184"/>
      <c r="M58" s="1184"/>
      <c r="N58" s="1184"/>
      <c r="O58" s="1184"/>
      <c r="P58" s="1184"/>
      <c r="Q58" s="1184"/>
      <c r="R58" s="1184"/>
      <c r="S58" s="1184"/>
      <c r="T58" s="1184"/>
      <c r="U58" s="1184"/>
      <c r="V58" s="1184"/>
      <c r="W58" s="1184"/>
      <c r="X58" s="1184"/>
      <c r="Y58" s="1184"/>
      <c r="Z58" s="1184"/>
      <c r="AA58" s="1184"/>
      <c r="AB58" s="1184"/>
      <c r="AC58" s="1184"/>
      <c r="AD58" s="1184"/>
      <c r="AE58" s="1184"/>
      <c r="AF58" s="1184"/>
      <c r="AG58" s="1184"/>
      <c r="AH58" s="1184"/>
      <c r="AI58" s="1184"/>
      <c r="AJ58" s="1184"/>
      <c r="AK58" s="1184"/>
      <c r="AL58" s="1184"/>
      <c r="AM58" s="1184"/>
      <c r="AN58" s="1184"/>
      <c r="AO58" s="1184"/>
      <c r="AP58" s="1185"/>
      <c r="AQ58" s="1186" t="s">
        <v>82</v>
      </c>
      <c r="AR58" s="996" t="s">
        <v>7</v>
      </c>
      <c r="AS58" s="1184"/>
      <c r="AT58" s="1185"/>
      <c r="AU58" s="1183" t="s">
        <v>9</v>
      </c>
      <c r="AV58" s="1183" t="s">
        <v>65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895"/>
      <c r="B59" s="913"/>
      <c r="C59" s="934"/>
      <c r="D59" s="935"/>
      <c r="E59" s="992" t="s">
        <v>10</v>
      </c>
      <c r="F59" s="1207"/>
      <c r="G59" s="992" t="s">
        <v>11</v>
      </c>
      <c r="H59" s="1207"/>
      <c r="I59" s="992" t="s">
        <v>12</v>
      </c>
      <c r="J59" s="1207"/>
      <c r="K59" s="992" t="s">
        <v>13</v>
      </c>
      <c r="L59" s="1207"/>
      <c r="M59" s="992" t="s">
        <v>14</v>
      </c>
      <c r="N59" s="1207"/>
      <c r="O59" s="992" t="s">
        <v>15</v>
      </c>
      <c r="P59" s="1207"/>
      <c r="Q59" s="992" t="s">
        <v>16</v>
      </c>
      <c r="R59" s="1207"/>
      <c r="S59" s="992" t="s">
        <v>17</v>
      </c>
      <c r="T59" s="1207"/>
      <c r="U59" s="992" t="s">
        <v>18</v>
      </c>
      <c r="V59" s="1207"/>
      <c r="W59" s="992" t="s">
        <v>19</v>
      </c>
      <c r="X59" s="1207"/>
      <c r="Y59" s="992" t="s">
        <v>20</v>
      </c>
      <c r="Z59" s="1207"/>
      <c r="AA59" s="992" t="s">
        <v>21</v>
      </c>
      <c r="AB59" s="1213"/>
      <c r="AC59" s="992" t="s">
        <v>22</v>
      </c>
      <c r="AD59" s="1207"/>
      <c r="AE59" s="992" t="s">
        <v>23</v>
      </c>
      <c r="AF59" s="1207"/>
      <c r="AG59" s="992" t="s">
        <v>24</v>
      </c>
      <c r="AH59" s="1207"/>
      <c r="AI59" s="992" t="s">
        <v>25</v>
      </c>
      <c r="AJ59" s="1207"/>
      <c r="AK59" s="992" t="s">
        <v>26</v>
      </c>
      <c r="AL59" s="1207"/>
      <c r="AM59" s="992" t="s">
        <v>27</v>
      </c>
      <c r="AN59" s="1207"/>
      <c r="AO59" s="1184" t="s">
        <v>28</v>
      </c>
      <c r="AP59" s="1185"/>
      <c r="AQ59" s="847"/>
      <c r="AR59" s="1208" t="s">
        <v>29</v>
      </c>
      <c r="AS59" s="1202" t="s">
        <v>30</v>
      </c>
      <c r="AT59" s="1209" t="s">
        <v>31</v>
      </c>
      <c r="AU59" s="861"/>
      <c r="AV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912"/>
      <c r="B60" s="162" t="s">
        <v>32</v>
      </c>
      <c r="C60" s="163" t="s">
        <v>33</v>
      </c>
      <c r="D60" s="780" t="s">
        <v>34</v>
      </c>
      <c r="E60" s="738" t="s">
        <v>33</v>
      </c>
      <c r="F60" s="166" t="s">
        <v>34</v>
      </c>
      <c r="G60" s="738" t="s">
        <v>33</v>
      </c>
      <c r="H60" s="166" t="s">
        <v>34</v>
      </c>
      <c r="I60" s="738" t="s">
        <v>33</v>
      </c>
      <c r="J60" s="166" t="s">
        <v>34</v>
      </c>
      <c r="K60" s="738" t="s">
        <v>33</v>
      </c>
      <c r="L60" s="166" t="s">
        <v>34</v>
      </c>
      <c r="M60" s="15" t="s">
        <v>33</v>
      </c>
      <c r="N60" s="781" t="s">
        <v>34</v>
      </c>
      <c r="O60" s="738" t="s">
        <v>33</v>
      </c>
      <c r="P60" s="166" t="s">
        <v>34</v>
      </c>
      <c r="Q60" s="15" t="s">
        <v>33</v>
      </c>
      <c r="R60" s="781" t="s">
        <v>34</v>
      </c>
      <c r="S60" s="15" t="s">
        <v>33</v>
      </c>
      <c r="T60" s="781" t="s">
        <v>34</v>
      </c>
      <c r="U60" s="738" t="s">
        <v>33</v>
      </c>
      <c r="V60" s="781" t="s">
        <v>34</v>
      </c>
      <c r="W60" s="738" t="s">
        <v>33</v>
      </c>
      <c r="X60" s="166" t="s">
        <v>34</v>
      </c>
      <c r="Y60" s="15" t="s">
        <v>33</v>
      </c>
      <c r="Z60" s="781" t="s">
        <v>34</v>
      </c>
      <c r="AA60" s="738" t="s">
        <v>33</v>
      </c>
      <c r="AB60" s="167" t="s">
        <v>34</v>
      </c>
      <c r="AC60" s="738" t="s">
        <v>33</v>
      </c>
      <c r="AD60" s="166" t="s">
        <v>34</v>
      </c>
      <c r="AE60" s="738" t="s">
        <v>33</v>
      </c>
      <c r="AF60" s="166" t="s">
        <v>34</v>
      </c>
      <c r="AG60" s="738" t="s">
        <v>33</v>
      </c>
      <c r="AH60" s="166" t="s">
        <v>34</v>
      </c>
      <c r="AI60" s="15" t="s">
        <v>33</v>
      </c>
      <c r="AJ60" s="781" t="s">
        <v>34</v>
      </c>
      <c r="AK60" s="738" t="s">
        <v>33</v>
      </c>
      <c r="AL60" s="166" t="s">
        <v>34</v>
      </c>
      <c r="AM60" s="15" t="s">
        <v>33</v>
      </c>
      <c r="AN60" s="781" t="s">
        <v>34</v>
      </c>
      <c r="AO60" s="716" t="s">
        <v>33</v>
      </c>
      <c r="AP60" s="781" t="s">
        <v>34</v>
      </c>
      <c r="AQ60" s="848"/>
      <c r="AR60" s="915"/>
      <c r="AS60" s="866"/>
      <c r="AT60" s="986"/>
      <c r="AU60" s="862"/>
      <c r="AV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448"/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449"/>
      <c r="CA62" s="31" t="str">
        <f t="shared" ref="CA62:CA65" si="11">IF(B62=0,"",IF(AQ62="",IF(B62="","","* No olvide digitar la columna Beneficiarios. "),""))</f>
        <v/>
      </c>
      <c r="CB62" s="31" t="str">
        <f t="shared" ref="CB62:CB65" si="12">IF(B62&lt;AQ62,"* El número de Beneficiarios NO DEBE ser mayor que el Total. ","")</f>
        <v/>
      </c>
      <c r="CC62" s="31" t="str">
        <f t="shared" ref="CC62:CC64" si="13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4">IF(B62&lt;AQ62,1,0)</f>
        <v>0</v>
      </c>
      <c r="CH62" s="32" t="str">
        <f t="shared" ref="CH62:CH65" si="15">IF(B62=0,"",IF(AQ62="",IF(B62="","",1),0))</f>
        <v/>
      </c>
      <c r="CI62" s="32">
        <f t="shared" ref="CI62:CI65" si="16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449"/>
      <c r="CA63" s="31" t="str">
        <f t="shared" si="11"/>
        <v/>
      </c>
      <c r="CB63" s="31" t="str">
        <f t="shared" si="12"/>
        <v/>
      </c>
      <c r="CC63" s="31" t="str">
        <f t="shared" si="13"/>
        <v/>
      </c>
      <c r="CD63" s="31"/>
      <c r="CE63" s="31"/>
      <c r="CF63" s="31"/>
      <c r="CG63" s="32">
        <f t="shared" si="14"/>
        <v>0</v>
      </c>
      <c r="CH63" s="32" t="str">
        <f t="shared" si="15"/>
        <v/>
      </c>
      <c r="CI63" s="32">
        <f t="shared" si="16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449"/>
      <c r="CA64" s="31" t="str">
        <f t="shared" si="11"/>
        <v/>
      </c>
      <c r="CB64" s="31" t="str">
        <f t="shared" si="12"/>
        <v/>
      </c>
      <c r="CC64" s="31" t="str">
        <f t="shared" si="13"/>
        <v/>
      </c>
      <c r="CD64" s="31"/>
      <c r="CE64" s="31"/>
      <c r="CF64" s="31"/>
      <c r="CG64" s="32">
        <f t="shared" si="14"/>
        <v>0</v>
      </c>
      <c r="CH64" s="32" t="str">
        <f t="shared" si="15"/>
        <v/>
      </c>
      <c r="CI64" s="32">
        <f t="shared" si="16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450"/>
      <c r="CA65" s="31" t="str">
        <f t="shared" si="11"/>
        <v/>
      </c>
      <c r="CB65" s="31" t="str">
        <f t="shared" si="12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4"/>
        <v>0</v>
      </c>
      <c r="CH65" s="32" t="str">
        <f t="shared" si="15"/>
        <v/>
      </c>
      <c r="CI65" s="32">
        <f t="shared" si="16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547" t="s">
        <v>5</v>
      </c>
      <c r="B66" s="200">
        <f>SUM(B61:B65)</f>
        <v>0</v>
      </c>
      <c r="C66" s="201">
        <f>SUM(C61:C65)</f>
        <v>0</v>
      </c>
      <c r="D66" s="782">
        <f>SUM(D61:D65)</f>
        <v>0</v>
      </c>
      <c r="E66" s="203">
        <f t="shared" ref="E66:AS66" si="17">SUM(E61:E65)</f>
        <v>0</v>
      </c>
      <c r="F66" s="79">
        <f>SUM(F61:F65)</f>
        <v>0</v>
      </c>
      <c r="G66" s="203">
        <f t="shared" si="17"/>
        <v>0</v>
      </c>
      <c r="H66" s="204">
        <f t="shared" si="17"/>
        <v>0</v>
      </c>
      <c r="I66" s="203">
        <f t="shared" si="17"/>
        <v>0</v>
      </c>
      <c r="J66" s="204">
        <f t="shared" si="17"/>
        <v>0</v>
      </c>
      <c r="K66" s="203">
        <f t="shared" si="17"/>
        <v>0</v>
      </c>
      <c r="L66" s="204">
        <f t="shared" si="17"/>
        <v>0</v>
      </c>
      <c r="M66" s="203">
        <f t="shared" si="17"/>
        <v>0</v>
      </c>
      <c r="N66" s="204">
        <f t="shared" si="17"/>
        <v>0</v>
      </c>
      <c r="O66" s="203">
        <f t="shared" si="17"/>
        <v>0</v>
      </c>
      <c r="P66" s="204">
        <f t="shared" si="17"/>
        <v>0</v>
      </c>
      <c r="Q66" s="203">
        <f t="shared" si="17"/>
        <v>0</v>
      </c>
      <c r="R66" s="204">
        <f t="shared" si="17"/>
        <v>0</v>
      </c>
      <c r="S66" s="203">
        <f t="shared" si="17"/>
        <v>0</v>
      </c>
      <c r="T66" s="204">
        <f t="shared" si="17"/>
        <v>0</v>
      </c>
      <c r="U66" s="203">
        <f t="shared" si="17"/>
        <v>0</v>
      </c>
      <c r="V66" s="204">
        <f t="shared" si="17"/>
        <v>0</v>
      </c>
      <c r="W66" s="203">
        <f t="shared" si="17"/>
        <v>0</v>
      </c>
      <c r="X66" s="204">
        <f t="shared" si="17"/>
        <v>0</v>
      </c>
      <c r="Y66" s="205">
        <f t="shared" si="17"/>
        <v>0</v>
      </c>
      <c r="Z66" s="204">
        <f t="shared" si="17"/>
        <v>0</v>
      </c>
      <c r="AA66" s="206">
        <f t="shared" si="17"/>
        <v>0</v>
      </c>
      <c r="AB66" s="207">
        <f t="shared" si="17"/>
        <v>0</v>
      </c>
      <c r="AC66" s="205">
        <f t="shared" si="17"/>
        <v>0</v>
      </c>
      <c r="AD66" s="204">
        <f t="shared" si="17"/>
        <v>0</v>
      </c>
      <c r="AE66" s="205">
        <f t="shared" si="17"/>
        <v>0</v>
      </c>
      <c r="AF66" s="204">
        <f t="shared" si="17"/>
        <v>0</v>
      </c>
      <c r="AG66" s="205">
        <f t="shared" si="17"/>
        <v>0</v>
      </c>
      <c r="AH66" s="204">
        <f t="shared" si="17"/>
        <v>0</v>
      </c>
      <c r="AI66" s="205">
        <f t="shared" si="17"/>
        <v>0</v>
      </c>
      <c r="AJ66" s="204">
        <f t="shared" si="17"/>
        <v>0</v>
      </c>
      <c r="AK66" s="205">
        <f t="shared" si="17"/>
        <v>0</v>
      </c>
      <c r="AL66" s="204">
        <f t="shared" si="17"/>
        <v>0</v>
      </c>
      <c r="AM66" s="205">
        <f t="shared" si="17"/>
        <v>0</v>
      </c>
      <c r="AN66" s="204">
        <f t="shared" si="17"/>
        <v>0</v>
      </c>
      <c r="AO66" s="206">
        <f t="shared" si="17"/>
        <v>0</v>
      </c>
      <c r="AP66" s="207">
        <f t="shared" si="17"/>
        <v>0</v>
      </c>
      <c r="AQ66" s="208">
        <f t="shared" si="17"/>
        <v>0</v>
      </c>
      <c r="AR66" s="209">
        <f t="shared" si="17"/>
        <v>0</v>
      </c>
      <c r="AS66" s="210">
        <f t="shared" si="17"/>
        <v>0</v>
      </c>
      <c r="AT66" s="211">
        <f>SUM(AT61:AT65)</f>
        <v>0</v>
      </c>
      <c r="AU66" s="211">
        <f>SUM(AU61:AU65)</f>
        <v>0</v>
      </c>
      <c r="AV66" s="575">
        <f>SUM(AV61:AV65)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734" t="s">
        <v>79</v>
      </c>
      <c r="B68" s="733" t="s">
        <v>80</v>
      </c>
      <c r="C68" s="735" t="s">
        <v>29</v>
      </c>
      <c r="D68" s="735" t="s">
        <v>89</v>
      </c>
      <c r="E68" s="735" t="s">
        <v>31</v>
      </c>
      <c r="F68" s="735" t="s">
        <v>9</v>
      </c>
      <c r="G68" s="735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80" t="s">
        <v>85</v>
      </c>
      <c r="B70" s="217">
        <f t="shared" ref="B70:B72" si="18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80" t="s">
        <v>86</v>
      </c>
      <c r="B71" s="217">
        <f t="shared" si="18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80" t="s">
        <v>87</v>
      </c>
      <c r="B72" s="218">
        <f t="shared" si="18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547" t="s">
        <v>5</v>
      </c>
      <c r="B73" s="219">
        <f>SUM(B69:B72)</f>
        <v>0</v>
      </c>
      <c r="C73" s="219">
        <f>SUM(C69:C72)</f>
        <v>0</v>
      </c>
      <c r="D73" s="219">
        <f t="shared" ref="D73:E73" si="19">SUM(D69:D72)</f>
        <v>0</v>
      </c>
      <c r="E73" s="219">
        <f t="shared" si="19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734" t="s">
        <v>79</v>
      </c>
      <c r="B75" s="733" t="s">
        <v>80</v>
      </c>
      <c r="C75" s="735" t="s">
        <v>29</v>
      </c>
      <c r="D75" s="735" t="s">
        <v>89</v>
      </c>
      <c r="E75" s="735" t="s">
        <v>31</v>
      </c>
      <c r="F75" s="735" t="s">
        <v>9</v>
      </c>
      <c r="G75" s="735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80" t="s">
        <v>85</v>
      </c>
      <c r="B77" s="217">
        <f t="shared" ref="B77:B79" si="20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80" t="s">
        <v>86</v>
      </c>
      <c r="B78" s="217">
        <f t="shared" si="20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80" t="s">
        <v>87</v>
      </c>
      <c r="B79" s="218">
        <f t="shared" si="20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547" t="s">
        <v>5</v>
      </c>
      <c r="B80" s="219">
        <f>SUM(B76:B79)</f>
        <v>0</v>
      </c>
      <c r="C80" s="219">
        <f>SUM(C76:C79)</f>
        <v>0</v>
      </c>
      <c r="D80" s="219">
        <f t="shared" ref="D80:F80" si="21">SUM(D76:D79)</f>
        <v>0</v>
      </c>
      <c r="E80" s="219">
        <f t="shared" si="21"/>
        <v>0</v>
      </c>
      <c r="F80" s="219">
        <f t="shared" si="21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739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783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8" customHeight="1" x14ac:dyDescent="0.2">
      <c r="A112" s="740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784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785" t="s">
        <v>8</v>
      </c>
      <c r="F114" s="783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8.75" customHeight="1" x14ac:dyDescent="0.2">
      <c r="A120" s="547" t="s">
        <v>5</v>
      </c>
      <c r="B120" s="241">
        <f>SUM(B115:B119)</f>
        <v>0</v>
      </c>
      <c r="C120" s="242">
        <f>SUM(C115:C119)</f>
        <v>0</v>
      </c>
      <c r="D120" s="717">
        <f>SUM(D115:D119)</f>
        <v>0</v>
      </c>
      <c r="E120" s="784">
        <f>SUM(E115:E119)</f>
        <v>0</v>
      </c>
      <c r="F120" s="784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785" t="s">
        <v>8</v>
      </c>
      <c r="F122" s="783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2"/>
      <c r="CV126" s="2"/>
      <c r="CW126" s="2"/>
      <c r="CX126" s="2"/>
      <c r="CY126" s="2"/>
      <c r="CZ126" s="2"/>
    </row>
    <row r="127" spans="1:104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2"/>
      <c r="CV127" s="2"/>
      <c r="CW127" s="2"/>
      <c r="CX127" s="2"/>
      <c r="CY127" s="2"/>
      <c r="CZ127" s="2"/>
    </row>
    <row r="128" spans="1:104" ht="19.5" customHeight="1" x14ac:dyDescent="0.2">
      <c r="A128" s="547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784">
        <f>SUM(E123:E127)</f>
        <v>0</v>
      </c>
      <c r="F128" s="784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2"/>
      <c r="CV128" s="2"/>
      <c r="CW128" s="2"/>
      <c r="CX128" s="2"/>
      <c r="CY128" s="2"/>
      <c r="CZ128" s="2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1210" t="s">
        <v>129</v>
      </c>
      <c r="B130" s="1211"/>
      <c r="C130" s="1212" t="s">
        <v>5</v>
      </c>
      <c r="D130" s="996" t="s">
        <v>7</v>
      </c>
      <c r="E130" s="1184"/>
      <c r="F130" s="1184"/>
      <c r="G130" s="1186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716" t="s">
        <v>30</v>
      </c>
      <c r="F131" s="781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1210" t="s">
        <v>133</v>
      </c>
      <c r="B135" s="1214"/>
      <c r="C135" s="1211"/>
      <c r="D135" s="1212" t="s">
        <v>5</v>
      </c>
      <c r="E135" s="996" t="s">
        <v>7</v>
      </c>
      <c r="F135" s="1184"/>
      <c r="G135" s="1184"/>
      <c r="H135" s="1186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781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505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433"/>
      <c r="F139" s="507"/>
      <c r="G139" s="435"/>
      <c r="H139" s="509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1206" t="s">
        <v>137</v>
      </c>
      <c r="B140" s="1186" t="s">
        <v>5</v>
      </c>
      <c r="C140" s="992" t="s">
        <v>138</v>
      </c>
      <c r="D140" s="1213"/>
      <c r="E140" s="1207"/>
      <c r="F140" s="930" t="s">
        <v>139</v>
      </c>
      <c r="G140" s="931" t="s">
        <v>140</v>
      </c>
      <c r="H140" s="1185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781" t="s">
        <v>143</v>
      </c>
      <c r="F141" s="930"/>
      <c r="G141" s="931"/>
      <c r="H141" s="781" t="s">
        <v>29</v>
      </c>
      <c r="I141" s="733" t="s">
        <v>30</v>
      </c>
      <c r="J141" s="733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2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3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4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2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3"/>
        <v/>
      </c>
      <c r="CB144" s="31"/>
      <c r="CC144" s="31"/>
      <c r="CD144" s="31"/>
      <c r="CE144" s="31"/>
      <c r="CF144" s="31"/>
      <c r="CG144" s="32">
        <f t="shared" si="24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104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1.75" customHeight="1" x14ac:dyDescent="0.2">
      <c r="A146" s="1206" t="s">
        <v>145</v>
      </c>
      <c r="B146" s="1186" t="s">
        <v>146</v>
      </c>
      <c r="C146" s="992" t="s">
        <v>147</v>
      </c>
      <c r="D146" s="1207"/>
      <c r="E146" s="1213" t="s">
        <v>148</v>
      </c>
      <c r="F146" s="1207"/>
      <c r="G146" s="1213" t="s">
        <v>149</v>
      </c>
      <c r="H146" s="1207"/>
      <c r="I146" s="992" t="s">
        <v>150</v>
      </c>
      <c r="J146" s="1207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" customHeight="1" x14ac:dyDescent="0.2">
      <c r="A147" s="912"/>
      <c r="B147" s="848"/>
      <c r="C147" s="15" t="s">
        <v>151</v>
      </c>
      <c r="D147" s="781" t="s">
        <v>152</v>
      </c>
      <c r="E147" s="15" t="s">
        <v>151</v>
      </c>
      <c r="F147" s="786" t="s">
        <v>152</v>
      </c>
      <c r="G147" s="15" t="s">
        <v>151</v>
      </c>
      <c r="H147" s="781" t="s">
        <v>152</v>
      </c>
      <c r="I147" s="15" t="s">
        <v>151</v>
      </c>
      <c r="J147" s="781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1186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1186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ht="15" customHeight="1" x14ac:dyDescent="0.2">
      <c r="A167" s="1212" t="s">
        <v>35</v>
      </c>
      <c r="B167" s="1187" t="s">
        <v>5</v>
      </c>
      <c r="C167" s="1188"/>
      <c r="D167" s="1189"/>
      <c r="E167" s="996" t="s">
        <v>81</v>
      </c>
      <c r="F167" s="1184"/>
      <c r="G167" s="1184"/>
      <c r="H167" s="1184"/>
      <c r="I167" s="1184"/>
      <c r="J167" s="1184"/>
      <c r="K167" s="1184"/>
      <c r="L167" s="1184"/>
      <c r="M167" s="1184"/>
      <c r="N167" s="1184"/>
      <c r="O167" s="1184"/>
      <c r="P167" s="1184"/>
      <c r="Q167" s="1184"/>
      <c r="R167" s="1184"/>
      <c r="S167" s="1184"/>
      <c r="T167" s="1184"/>
      <c r="U167" s="1184"/>
      <c r="V167" s="1184"/>
      <c r="W167" s="1184"/>
      <c r="X167" s="1184"/>
      <c r="Y167" s="1184"/>
      <c r="Z167" s="1184"/>
      <c r="AA167" s="1184"/>
      <c r="AB167" s="1184"/>
      <c r="AC167" s="1184"/>
      <c r="AD167" s="1184"/>
      <c r="AE167" s="1184"/>
      <c r="AF167" s="1184"/>
      <c r="AG167" s="1184"/>
      <c r="AH167" s="1184"/>
      <c r="AI167" s="1184"/>
      <c r="AJ167" s="1184"/>
      <c r="AK167" s="1184"/>
      <c r="AL167" s="1184"/>
      <c r="AM167" s="1184"/>
      <c r="AN167" s="1184"/>
      <c r="AO167" s="1184"/>
      <c r="AP167" s="1177"/>
      <c r="AQ167" s="1215" t="s">
        <v>170</v>
      </c>
      <c r="AR167" s="1215"/>
      <c r="AS167" s="1216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15" customHeight="1" x14ac:dyDescent="0.2">
      <c r="A168" s="933"/>
      <c r="B168" s="913"/>
      <c r="C168" s="934"/>
      <c r="D168" s="935"/>
      <c r="E168" s="992" t="s">
        <v>10</v>
      </c>
      <c r="F168" s="1207"/>
      <c r="G168" s="992" t="s">
        <v>11</v>
      </c>
      <c r="H168" s="1207"/>
      <c r="I168" s="992" t="s">
        <v>12</v>
      </c>
      <c r="J168" s="1207"/>
      <c r="K168" s="992" t="s">
        <v>13</v>
      </c>
      <c r="L168" s="1207"/>
      <c r="M168" s="992" t="s">
        <v>14</v>
      </c>
      <c r="N168" s="1207"/>
      <c r="O168" s="992" t="s">
        <v>15</v>
      </c>
      <c r="P168" s="1207"/>
      <c r="Q168" s="992" t="s">
        <v>16</v>
      </c>
      <c r="R168" s="1207"/>
      <c r="S168" s="992" t="s">
        <v>17</v>
      </c>
      <c r="T168" s="1207"/>
      <c r="U168" s="992" t="s">
        <v>18</v>
      </c>
      <c r="V168" s="1207"/>
      <c r="W168" s="992" t="s">
        <v>19</v>
      </c>
      <c r="X168" s="1207"/>
      <c r="Y168" s="992" t="s">
        <v>20</v>
      </c>
      <c r="Z168" s="1207"/>
      <c r="AA168" s="992" t="s">
        <v>21</v>
      </c>
      <c r="AB168" s="1207"/>
      <c r="AC168" s="992" t="s">
        <v>22</v>
      </c>
      <c r="AD168" s="1207"/>
      <c r="AE168" s="992" t="s">
        <v>23</v>
      </c>
      <c r="AF168" s="1207"/>
      <c r="AG168" s="992" t="s">
        <v>24</v>
      </c>
      <c r="AH168" s="1207"/>
      <c r="AI168" s="992" t="s">
        <v>25</v>
      </c>
      <c r="AJ168" s="1207"/>
      <c r="AK168" s="992" t="s">
        <v>26</v>
      </c>
      <c r="AL168" s="1207"/>
      <c r="AM168" s="992" t="s">
        <v>27</v>
      </c>
      <c r="AN168" s="1207"/>
      <c r="AO168" s="996" t="s">
        <v>28</v>
      </c>
      <c r="AP168" s="1177"/>
      <c r="AQ168" s="1194" t="s">
        <v>171</v>
      </c>
      <c r="AR168" s="996" t="s">
        <v>172</v>
      </c>
      <c r="AS168" s="1184"/>
      <c r="AT168" s="437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35.25" customHeight="1" x14ac:dyDescent="0.2">
      <c r="A169" s="923"/>
      <c r="B169" s="225" t="s">
        <v>32</v>
      </c>
      <c r="C169" s="226" t="s">
        <v>33</v>
      </c>
      <c r="D169" s="728" t="s">
        <v>34</v>
      </c>
      <c r="E169" s="305" t="s">
        <v>33</v>
      </c>
      <c r="F169" s="727" t="s">
        <v>34</v>
      </c>
      <c r="G169" s="305" t="s">
        <v>33</v>
      </c>
      <c r="H169" s="727" t="s">
        <v>34</v>
      </c>
      <c r="I169" s="305" t="s">
        <v>33</v>
      </c>
      <c r="J169" s="727" t="s">
        <v>34</v>
      </c>
      <c r="K169" s="305" t="s">
        <v>33</v>
      </c>
      <c r="L169" s="727" t="s">
        <v>34</v>
      </c>
      <c r="M169" s="305" t="s">
        <v>33</v>
      </c>
      <c r="N169" s="727" t="s">
        <v>34</v>
      </c>
      <c r="O169" s="305" t="s">
        <v>33</v>
      </c>
      <c r="P169" s="727" t="s">
        <v>34</v>
      </c>
      <c r="Q169" s="305" t="s">
        <v>33</v>
      </c>
      <c r="R169" s="727" t="s">
        <v>34</v>
      </c>
      <c r="S169" s="305" t="s">
        <v>33</v>
      </c>
      <c r="T169" s="727" t="s">
        <v>34</v>
      </c>
      <c r="U169" s="305" t="s">
        <v>33</v>
      </c>
      <c r="V169" s="727" t="s">
        <v>34</v>
      </c>
      <c r="W169" s="305" t="s">
        <v>33</v>
      </c>
      <c r="X169" s="727" t="s">
        <v>34</v>
      </c>
      <c r="Y169" s="305" t="s">
        <v>33</v>
      </c>
      <c r="Z169" s="727" t="s">
        <v>34</v>
      </c>
      <c r="AA169" s="305" t="s">
        <v>33</v>
      </c>
      <c r="AB169" s="727" t="s">
        <v>34</v>
      </c>
      <c r="AC169" s="305" t="s">
        <v>33</v>
      </c>
      <c r="AD169" s="727" t="s">
        <v>34</v>
      </c>
      <c r="AE169" s="305" t="s">
        <v>33</v>
      </c>
      <c r="AF169" s="727" t="s">
        <v>34</v>
      </c>
      <c r="AG169" s="305" t="s">
        <v>33</v>
      </c>
      <c r="AH169" s="727" t="s">
        <v>34</v>
      </c>
      <c r="AI169" s="305" t="s">
        <v>33</v>
      </c>
      <c r="AJ169" s="727" t="s">
        <v>34</v>
      </c>
      <c r="AK169" s="305" t="s">
        <v>33</v>
      </c>
      <c r="AL169" s="727" t="s">
        <v>34</v>
      </c>
      <c r="AM169" s="305" t="s">
        <v>33</v>
      </c>
      <c r="AN169" s="727" t="s">
        <v>34</v>
      </c>
      <c r="AO169" s="305" t="s">
        <v>33</v>
      </c>
      <c r="AP169" s="306" t="s">
        <v>34</v>
      </c>
      <c r="AQ169" s="939"/>
      <c r="AR169" s="733" t="s">
        <v>173</v>
      </c>
      <c r="AS169" s="730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x14ac:dyDescent="0.2">
      <c r="A170" s="307" t="s">
        <v>52</v>
      </c>
      <c r="B170" s="200">
        <f t="shared" ref="B170:B176" si="25">SUM(C170+D170)</f>
        <v>217</v>
      </c>
      <c r="C170" s="201">
        <f t="shared" ref="C170:C180" si="26">SUM(E170+G170+I170+K170+M170+O170+Q170+S170+U170+W170+Y170+AA170+AC170+AE170+AG170+AI170+AK170+AM170+AO170)</f>
        <v>90</v>
      </c>
      <c r="D170" s="308">
        <f t="shared" ref="D170:D187" si="27">SUM(F170+H170+J170+L170+N170+P170+R170+T170+V170+X170+Z170+AB170+AD170+AF170+AH170+AJ170+AL170+AN170+AP170)</f>
        <v>127</v>
      </c>
      <c r="E170" s="23">
        <v>4</v>
      </c>
      <c r="F170" s="24">
        <v>2</v>
      </c>
      <c r="G170" s="23">
        <v>1</v>
      </c>
      <c r="H170" s="25">
        <v>2</v>
      </c>
      <c r="I170" s="23">
        <v>1</v>
      </c>
      <c r="J170" s="25">
        <v>6</v>
      </c>
      <c r="K170" s="23">
        <v>4</v>
      </c>
      <c r="L170" s="25">
        <v>2</v>
      </c>
      <c r="M170" s="23">
        <v>5</v>
      </c>
      <c r="N170" s="25">
        <v>6</v>
      </c>
      <c r="O170" s="23">
        <v>2</v>
      </c>
      <c r="P170" s="25">
        <v>2</v>
      </c>
      <c r="Q170" s="23">
        <v>2</v>
      </c>
      <c r="R170" s="25">
        <v>0</v>
      </c>
      <c r="S170" s="23">
        <v>4</v>
      </c>
      <c r="T170" s="25">
        <v>1</v>
      </c>
      <c r="U170" s="23">
        <v>3</v>
      </c>
      <c r="V170" s="25">
        <v>4</v>
      </c>
      <c r="W170" s="23">
        <v>0</v>
      </c>
      <c r="X170" s="25">
        <v>2</v>
      </c>
      <c r="Y170" s="23">
        <v>3</v>
      </c>
      <c r="Z170" s="25">
        <v>2</v>
      </c>
      <c r="AA170" s="23">
        <v>1</v>
      </c>
      <c r="AB170" s="25">
        <v>5</v>
      </c>
      <c r="AC170" s="23">
        <v>8</v>
      </c>
      <c r="AD170" s="25">
        <v>9</v>
      </c>
      <c r="AE170" s="23">
        <v>6</v>
      </c>
      <c r="AF170" s="25">
        <v>16</v>
      </c>
      <c r="AG170" s="23">
        <v>5</v>
      </c>
      <c r="AH170" s="25">
        <v>9</v>
      </c>
      <c r="AI170" s="23">
        <v>7</v>
      </c>
      <c r="AJ170" s="25">
        <v>18</v>
      </c>
      <c r="AK170" s="23">
        <v>10</v>
      </c>
      <c r="AL170" s="25">
        <v>12</v>
      </c>
      <c r="AM170" s="23">
        <v>8</v>
      </c>
      <c r="AN170" s="25">
        <v>4</v>
      </c>
      <c r="AO170" s="26">
        <v>16</v>
      </c>
      <c r="AP170" s="27">
        <v>25</v>
      </c>
      <c r="AQ170" s="309">
        <v>141</v>
      </c>
      <c r="AR170" s="310">
        <v>15</v>
      </c>
      <c r="AS170" s="24">
        <v>61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x14ac:dyDescent="0.2">
      <c r="A171" s="312" t="s">
        <v>36</v>
      </c>
      <c r="B171" s="313">
        <f t="shared" si="25"/>
        <v>0</v>
      </c>
      <c r="C171" s="314">
        <f t="shared" si="26"/>
        <v>0</v>
      </c>
      <c r="D171" s="315">
        <f>SUM(F171+H171+J171+L171+N171+P171+R171+T171+V171+X171+Z171+AB171+AD171+AF171+AH171+AJ171+AL171+AN171+AP171)</f>
        <v>0</v>
      </c>
      <c r="E171" s="84">
        <v>0</v>
      </c>
      <c r="F171" s="316">
        <v>0</v>
      </c>
      <c r="G171" s="84">
        <v>0</v>
      </c>
      <c r="H171" s="85">
        <v>0</v>
      </c>
      <c r="I171" s="84">
        <v>0</v>
      </c>
      <c r="J171" s="85">
        <v>0</v>
      </c>
      <c r="K171" s="84">
        <v>0</v>
      </c>
      <c r="L171" s="85">
        <v>0</v>
      </c>
      <c r="M171" s="84">
        <v>0</v>
      </c>
      <c r="N171" s="85">
        <v>0</v>
      </c>
      <c r="O171" s="84">
        <v>0</v>
      </c>
      <c r="P171" s="85">
        <v>0</v>
      </c>
      <c r="Q171" s="84">
        <v>0</v>
      </c>
      <c r="R171" s="85">
        <v>0</v>
      </c>
      <c r="S171" s="84">
        <v>0</v>
      </c>
      <c r="T171" s="85">
        <v>0</v>
      </c>
      <c r="U171" s="84">
        <v>0</v>
      </c>
      <c r="V171" s="85">
        <v>0</v>
      </c>
      <c r="W171" s="84">
        <v>0</v>
      </c>
      <c r="X171" s="85">
        <v>0</v>
      </c>
      <c r="Y171" s="84">
        <v>0</v>
      </c>
      <c r="Z171" s="85">
        <v>0</v>
      </c>
      <c r="AA171" s="84">
        <v>0</v>
      </c>
      <c r="AB171" s="85">
        <v>0</v>
      </c>
      <c r="AC171" s="84">
        <v>0</v>
      </c>
      <c r="AD171" s="85">
        <v>0</v>
      </c>
      <c r="AE171" s="84">
        <v>0</v>
      </c>
      <c r="AF171" s="85">
        <v>0</v>
      </c>
      <c r="AG171" s="84">
        <v>0</v>
      </c>
      <c r="AH171" s="85">
        <v>0</v>
      </c>
      <c r="AI171" s="84">
        <v>0</v>
      </c>
      <c r="AJ171" s="85">
        <v>0</v>
      </c>
      <c r="AK171" s="84">
        <v>0</v>
      </c>
      <c r="AL171" s="85">
        <v>0</v>
      </c>
      <c r="AM171" s="84">
        <v>0</v>
      </c>
      <c r="AN171" s="85">
        <v>0</v>
      </c>
      <c r="AO171" s="86">
        <v>0</v>
      </c>
      <c r="AP171" s="87">
        <v>0</v>
      </c>
      <c r="AQ171" s="317">
        <v>0</v>
      </c>
      <c r="AR171" s="318">
        <v>0</v>
      </c>
      <c r="AS171" s="316">
        <v>0</v>
      </c>
      <c r="AT171" s="311" t="str">
        <f t="shared" ref="AT171:AT194" si="28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29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0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27" customHeight="1" x14ac:dyDescent="0.2">
      <c r="A172" s="319" t="s">
        <v>175</v>
      </c>
      <c r="B172" s="320">
        <f t="shared" si="25"/>
        <v>3</v>
      </c>
      <c r="C172" s="321">
        <f t="shared" si="26"/>
        <v>1</v>
      </c>
      <c r="D172" s="322">
        <f t="shared" si="27"/>
        <v>2</v>
      </c>
      <c r="E172" s="37">
        <v>0</v>
      </c>
      <c r="F172" s="38">
        <v>0</v>
      </c>
      <c r="G172" s="37">
        <v>0</v>
      </c>
      <c r="H172" s="39">
        <v>0</v>
      </c>
      <c r="I172" s="37">
        <v>0</v>
      </c>
      <c r="J172" s="39">
        <v>0</v>
      </c>
      <c r="K172" s="37">
        <v>0</v>
      </c>
      <c r="L172" s="39">
        <v>0</v>
      </c>
      <c r="M172" s="37">
        <v>1</v>
      </c>
      <c r="N172" s="39">
        <v>0</v>
      </c>
      <c r="O172" s="37">
        <v>0</v>
      </c>
      <c r="P172" s="39">
        <v>0</v>
      </c>
      <c r="Q172" s="37">
        <v>0</v>
      </c>
      <c r="R172" s="39">
        <v>0</v>
      </c>
      <c r="S172" s="37">
        <v>0</v>
      </c>
      <c r="T172" s="39">
        <v>0</v>
      </c>
      <c r="U172" s="37">
        <v>0</v>
      </c>
      <c r="V172" s="39">
        <v>0</v>
      </c>
      <c r="W172" s="37">
        <v>0</v>
      </c>
      <c r="X172" s="39">
        <v>0</v>
      </c>
      <c r="Y172" s="37">
        <v>0</v>
      </c>
      <c r="Z172" s="39">
        <v>0</v>
      </c>
      <c r="AA172" s="37">
        <v>0</v>
      </c>
      <c r="AB172" s="39">
        <v>0</v>
      </c>
      <c r="AC172" s="37">
        <v>0</v>
      </c>
      <c r="AD172" s="39">
        <v>0</v>
      </c>
      <c r="AE172" s="37">
        <v>0</v>
      </c>
      <c r="AF172" s="39">
        <v>0</v>
      </c>
      <c r="AG172" s="37">
        <v>0</v>
      </c>
      <c r="AH172" s="39">
        <v>0</v>
      </c>
      <c r="AI172" s="37">
        <v>0</v>
      </c>
      <c r="AJ172" s="39">
        <v>0</v>
      </c>
      <c r="AK172" s="37">
        <v>0</v>
      </c>
      <c r="AL172" s="39">
        <v>1</v>
      </c>
      <c r="AM172" s="37">
        <v>0</v>
      </c>
      <c r="AN172" s="39">
        <v>1</v>
      </c>
      <c r="AO172" s="40">
        <v>0</v>
      </c>
      <c r="AP172" s="41">
        <v>0</v>
      </c>
      <c r="AQ172" s="174">
        <v>1</v>
      </c>
      <c r="AR172" s="216">
        <v>0</v>
      </c>
      <c r="AS172" s="38">
        <v>2</v>
      </c>
      <c r="AT172" s="311" t="str">
        <f t="shared" si="28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29"/>
        <v/>
      </c>
      <c r="CB172" s="31"/>
      <c r="CC172" s="31"/>
      <c r="CD172" s="31"/>
      <c r="CE172" s="31"/>
      <c r="CF172" s="31"/>
      <c r="CG172" s="32">
        <f t="shared" si="3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3.5" customHeight="1" x14ac:dyDescent="0.2">
      <c r="A173" s="323" t="s">
        <v>176</v>
      </c>
      <c r="B173" s="324">
        <f t="shared" si="25"/>
        <v>0</v>
      </c>
      <c r="C173" s="325">
        <f t="shared" si="26"/>
        <v>0</v>
      </c>
      <c r="D173" s="326">
        <f t="shared" si="27"/>
        <v>0</v>
      </c>
      <c r="E173" s="51">
        <v>0</v>
      </c>
      <c r="F173" s="57">
        <v>0</v>
      </c>
      <c r="G173" s="51">
        <v>0</v>
      </c>
      <c r="H173" s="57">
        <v>0</v>
      </c>
      <c r="I173" s="51">
        <v>0</v>
      </c>
      <c r="J173" s="57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7">
        <v>0</v>
      </c>
      <c r="AC173" s="51">
        <v>0</v>
      </c>
      <c r="AD173" s="57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51">
        <v>0</v>
      </c>
      <c r="AL173" s="52">
        <v>0</v>
      </c>
      <c r="AM173" s="51">
        <v>0</v>
      </c>
      <c r="AN173" s="52">
        <v>0</v>
      </c>
      <c r="AO173" s="53">
        <v>0</v>
      </c>
      <c r="AP173" s="54">
        <v>0</v>
      </c>
      <c r="AQ173" s="185">
        <v>0</v>
      </c>
      <c r="AR173" s="100">
        <v>0</v>
      </c>
      <c r="AS173" s="57">
        <v>0</v>
      </c>
      <c r="AT173" s="311" t="str">
        <f t="shared" si="28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29"/>
        <v/>
      </c>
      <c r="CB173" s="31"/>
      <c r="CC173" s="31"/>
      <c r="CD173" s="31"/>
      <c r="CE173" s="31"/>
      <c r="CF173" s="31"/>
      <c r="CG173" s="32">
        <f t="shared" si="3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323" t="s">
        <v>177</v>
      </c>
      <c r="B174" s="324">
        <f t="shared" si="25"/>
        <v>45</v>
      </c>
      <c r="C174" s="325">
        <f t="shared" si="26"/>
        <v>26</v>
      </c>
      <c r="D174" s="326">
        <f t="shared" si="27"/>
        <v>19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1</v>
      </c>
      <c r="V174" s="52">
        <v>1</v>
      </c>
      <c r="W174" s="51">
        <v>0</v>
      </c>
      <c r="X174" s="52">
        <v>1</v>
      </c>
      <c r="Y174" s="51">
        <v>0</v>
      </c>
      <c r="Z174" s="52">
        <v>0</v>
      </c>
      <c r="AA174" s="51">
        <v>0</v>
      </c>
      <c r="AB174" s="57">
        <v>1</v>
      </c>
      <c r="AC174" s="51">
        <v>1</v>
      </c>
      <c r="AD174" s="57">
        <v>1</v>
      </c>
      <c r="AE174" s="51">
        <v>3</v>
      </c>
      <c r="AF174" s="52">
        <v>1</v>
      </c>
      <c r="AG174" s="51">
        <v>3</v>
      </c>
      <c r="AH174" s="52">
        <v>1</v>
      </c>
      <c r="AI174" s="51">
        <v>3</v>
      </c>
      <c r="AJ174" s="52">
        <v>3</v>
      </c>
      <c r="AK174" s="51">
        <v>5</v>
      </c>
      <c r="AL174" s="52">
        <v>2</v>
      </c>
      <c r="AM174" s="51">
        <v>2</v>
      </c>
      <c r="AN174" s="52">
        <v>0</v>
      </c>
      <c r="AO174" s="53">
        <v>8</v>
      </c>
      <c r="AP174" s="54">
        <v>8</v>
      </c>
      <c r="AQ174" s="185">
        <v>12</v>
      </c>
      <c r="AR174" s="100">
        <v>0</v>
      </c>
      <c r="AS174" s="57">
        <v>33</v>
      </c>
      <c r="AT174" s="311" t="str">
        <f t="shared" si="28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29"/>
        <v/>
      </c>
      <c r="CB174" s="31"/>
      <c r="CC174" s="31"/>
      <c r="CD174" s="31"/>
      <c r="CE174" s="31"/>
      <c r="CF174" s="31"/>
      <c r="CG174" s="32">
        <f t="shared" si="3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323" t="s">
        <v>178</v>
      </c>
      <c r="B175" s="324">
        <f t="shared" si="25"/>
        <v>0</v>
      </c>
      <c r="C175" s="325">
        <f t="shared" si="26"/>
        <v>0</v>
      </c>
      <c r="D175" s="326">
        <f t="shared" si="27"/>
        <v>0</v>
      </c>
      <c r="E175" s="51">
        <v>0</v>
      </c>
      <c r="F175" s="57">
        <v>0</v>
      </c>
      <c r="G175" s="51">
        <v>0</v>
      </c>
      <c r="H175" s="57">
        <v>0</v>
      </c>
      <c r="I175" s="51">
        <v>0</v>
      </c>
      <c r="J175" s="57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  <c r="Y175" s="51">
        <v>0</v>
      </c>
      <c r="Z175" s="52">
        <v>0</v>
      </c>
      <c r="AA175" s="51">
        <v>0</v>
      </c>
      <c r="AB175" s="57">
        <v>0</v>
      </c>
      <c r="AC175" s="51">
        <v>0</v>
      </c>
      <c r="AD175" s="57">
        <v>0</v>
      </c>
      <c r="AE175" s="51">
        <v>0</v>
      </c>
      <c r="AF175" s="52">
        <v>0</v>
      </c>
      <c r="AG175" s="51">
        <v>0</v>
      </c>
      <c r="AH175" s="52">
        <v>0</v>
      </c>
      <c r="AI175" s="51">
        <v>0</v>
      </c>
      <c r="AJ175" s="52">
        <v>0</v>
      </c>
      <c r="AK175" s="51">
        <v>0</v>
      </c>
      <c r="AL175" s="52">
        <v>0</v>
      </c>
      <c r="AM175" s="51">
        <v>0</v>
      </c>
      <c r="AN175" s="52">
        <v>0</v>
      </c>
      <c r="AO175" s="53">
        <v>0</v>
      </c>
      <c r="AP175" s="54">
        <v>0</v>
      </c>
      <c r="AQ175" s="185">
        <v>0</v>
      </c>
      <c r="AR175" s="100">
        <v>0</v>
      </c>
      <c r="AS175" s="57">
        <v>0</v>
      </c>
      <c r="AT175" s="311" t="str">
        <f t="shared" si="28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29"/>
        <v/>
      </c>
      <c r="CB175" s="31"/>
      <c r="CC175" s="31"/>
      <c r="CD175" s="31"/>
      <c r="CE175" s="31"/>
      <c r="CF175" s="31"/>
      <c r="CG175" s="32">
        <f t="shared" si="3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323" t="s">
        <v>179</v>
      </c>
      <c r="B176" s="324">
        <f t="shared" si="25"/>
        <v>0</v>
      </c>
      <c r="C176" s="325">
        <f t="shared" si="26"/>
        <v>0</v>
      </c>
      <c r="D176" s="326">
        <f>SUM(F176+H176+J176+L176+N176+P176+R176+T176+V176+X176+Z176+AB176+AD176+AF176+AH176+AJ176+AL176+AN176+AP176)</f>
        <v>0</v>
      </c>
      <c r="E176" s="51">
        <v>0</v>
      </c>
      <c r="F176" s="57">
        <v>0</v>
      </c>
      <c r="G176" s="51">
        <v>0</v>
      </c>
      <c r="H176" s="57">
        <v>0</v>
      </c>
      <c r="I176" s="51">
        <v>0</v>
      </c>
      <c r="J176" s="57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  <c r="Y176" s="51">
        <v>0</v>
      </c>
      <c r="Z176" s="52">
        <v>0</v>
      </c>
      <c r="AA176" s="51">
        <v>0</v>
      </c>
      <c r="AB176" s="57">
        <v>0</v>
      </c>
      <c r="AC176" s="51">
        <v>0</v>
      </c>
      <c r="AD176" s="57">
        <v>0</v>
      </c>
      <c r="AE176" s="51">
        <v>0</v>
      </c>
      <c r="AF176" s="52">
        <v>0</v>
      </c>
      <c r="AG176" s="51">
        <v>0</v>
      </c>
      <c r="AH176" s="52">
        <v>0</v>
      </c>
      <c r="AI176" s="51">
        <v>0</v>
      </c>
      <c r="AJ176" s="52">
        <v>0</v>
      </c>
      <c r="AK176" s="51">
        <v>0</v>
      </c>
      <c r="AL176" s="52">
        <v>0</v>
      </c>
      <c r="AM176" s="51">
        <v>0</v>
      </c>
      <c r="AN176" s="52">
        <v>0</v>
      </c>
      <c r="AO176" s="53">
        <v>0</v>
      </c>
      <c r="AP176" s="54">
        <v>0</v>
      </c>
      <c r="AQ176" s="185">
        <v>0</v>
      </c>
      <c r="AR176" s="100">
        <v>0</v>
      </c>
      <c r="AS176" s="57">
        <v>0</v>
      </c>
      <c r="AT176" s="311" t="str">
        <f t="shared" si="28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29"/>
        <v/>
      </c>
      <c r="CB176" s="31"/>
      <c r="CC176" s="31"/>
      <c r="CD176" s="31"/>
      <c r="CE176" s="31"/>
      <c r="CF176" s="31"/>
      <c r="CG176" s="32">
        <f t="shared" si="3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323" t="s">
        <v>180</v>
      </c>
      <c r="B177" s="324">
        <f t="shared" ref="B177:B187" si="31">SUM(C177+D177)</f>
        <v>0</v>
      </c>
      <c r="C177" s="325">
        <f t="shared" si="26"/>
        <v>0</v>
      </c>
      <c r="D177" s="326">
        <f>SUM(F177+H177+J177+L177+N177+P177+R177+T177+V177+X177+Z177+AB177+AD177+AF177+AH177+AJ177+AL177+AN177+AP177)</f>
        <v>0</v>
      </c>
      <c r="E177" s="51">
        <v>0</v>
      </c>
      <c r="F177" s="57">
        <v>0</v>
      </c>
      <c r="G177" s="51">
        <v>0</v>
      </c>
      <c r="H177" s="57">
        <v>0</v>
      </c>
      <c r="I177" s="51">
        <v>0</v>
      </c>
      <c r="J177" s="57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  <c r="Y177" s="51">
        <v>0</v>
      </c>
      <c r="Z177" s="52">
        <v>0</v>
      </c>
      <c r="AA177" s="51">
        <v>0</v>
      </c>
      <c r="AB177" s="57">
        <v>0</v>
      </c>
      <c r="AC177" s="51">
        <v>0</v>
      </c>
      <c r="AD177" s="57">
        <v>0</v>
      </c>
      <c r="AE177" s="51">
        <v>0</v>
      </c>
      <c r="AF177" s="52">
        <v>0</v>
      </c>
      <c r="AG177" s="51">
        <v>0</v>
      </c>
      <c r="AH177" s="52">
        <v>0</v>
      </c>
      <c r="AI177" s="51">
        <v>0</v>
      </c>
      <c r="AJ177" s="52">
        <v>0</v>
      </c>
      <c r="AK177" s="51">
        <v>0</v>
      </c>
      <c r="AL177" s="52">
        <v>0</v>
      </c>
      <c r="AM177" s="51">
        <v>0</v>
      </c>
      <c r="AN177" s="52">
        <v>0</v>
      </c>
      <c r="AO177" s="53">
        <v>0</v>
      </c>
      <c r="AP177" s="54">
        <v>0</v>
      </c>
      <c r="AQ177" s="185">
        <v>0</v>
      </c>
      <c r="AR177" s="100">
        <v>0</v>
      </c>
      <c r="AS177" s="57">
        <v>0</v>
      </c>
      <c r="AT177" s="311" t="str">
        <f t="shared" si="28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29"/>
        <v/>
      </c>
      <c r="CB177" s="31"/>
      <c r="CC177" s="31"/>
      <c r="CD177" s="31"/>
      <c r="CE177" s="31"/>
      <c r="CF177" s="31"/>
      <c r="CG177" s="32">
        <f t="shared" si="3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5.6" customHeight="1" x14ac:dyDescent="0.2">
      <c r="A178" s="323" t="s">
        <v>59</v>
      </c>
      <c r="B178" s="324">
        <f t="shared" si="31"/>
        <v>0</v>
      </c>
      <c r="C178" s="325">
        <f t="shared" si="26"/>
        <v>0</v>
      </c>
      <c r="D178" s="326">
        <f t="shared" si="27"/>
        <v>0</v>
      </c>
      <c r="E178" s="51">
        <v>0</v>
      </c>
      <c r="F178" s="57">
        <v>0</v>
      </c>
      <c r="G178" s="51">
        <v>0</v>
      </c>
      <c r="H178" s="57">
        <v>0</v>
      </c>
      <c r="I178" s="51">
        <v>0</v>
      </c>
      <c r="J178" s="57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7">
        <v>0</v>
      </c>
      <c r="AC178" s="51">
        <v>0</v>
      </c>
      <c r="AD178" s="57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51">
        <v>0</v>
      </c>
      <c r="AL178" s="52">
        <v>0</v>
      </c>
      <c r="AM178" s="51">
        <v>0</v>
      </c>
      <c r="AN178" s="52">
        <v>0</v>
      </c>
      <c r="AO178" s="53">
        <v>0</v>
      </c>
      <c r="AP178" s="54">
        <v>0</v>
      </c>
      <c r="AQ178" s="185">
        <v>0</v>
      </c>
      <c r="AR178" s="100">
        <v>0</v>
      </c>
      <c r="AS178" s="57">
        <v>0</v>
      </c>
      <c r="AT178" s="311" t="str">
        <f t="shared" si="28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29"/>
        <v/>
      </c>
      <c r="CB178" s="31"/>
      <c r="CC178" s="31"/>
      <c r="CD178" s="31"/>
      <c r="CE178" s="31"/>
      <c r="CF178" s="31"/>
      <c r="CG178" s="32">
        <f t="shared" si="3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.6" customHeight="1" x14ac:dyDescent="0.2">
      <c r="A179" s="323" t="s">
        <v>181</v>
      </c>
      <c r="B179" s="324">
        <f t="shared" si="31"/>
        <v>0</v>
      </c>
      <c r="C179" s="325">
        <f t="shared" si="26"/>
        <v>0</v>
      </c>
      <c r="D179" s="326">
        <f t="shared" si="27"/>
        <v>0</v>
      </c>
      <c r="E179" s="51">
        <v>0</v>
      </c>
      <c r="F179" s="57">
        <v>0</v>
      </c>
      <c r="G179" s="51">
        <v>0</v>
      </c>
      <c r="H179" s="57">
        <v>0</v>
      </c>
      <c r="I179" s="51">
        <v>0</v>
      </c>
      <c r="J179" s="57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7">
        <v>0</v>
      </c>
      <c r="AC179" s="51">
        <v>0</v>
      </c>
      <c r="AD179" s="57">
        <v>0</v>
      </c>
      <c r="AE179" s="51">
        <v>0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51">
        <v>0</v>
      </c>
      <c r="AL179" s="52">
        <v>0</v>
      </c>
      <c r="AM179" s="51">
        <v>0</v>
      </c>
      <c r="AN179" s="52">
        <v>0</v>
      </c>
      <c r="AO179" s="53">
        <v>0</v>
      </c>
      <c r="AP179" s="54">
        <v>0</v>
      </c>
      <c r="AQ179" s="185">
        <v>0</v>
      </c>
      <c r="AR179" s="100">
        <v>0</v>
      </c>
      <c r="AS179" s="57">
        <v>0</v>
      </c>
      <c r="AT179" s="311" t="str">
        <f t="shared" si="28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29"/>
        <v/>
      </c>
      <c r="CB179" s="31"/>
      <c r="CC179" s="31"/>
      <c r="CD179" s="31"/>
      <c r="CE179" s="31"/>
      <c r="CF179" s="31"/>
      <c r="CG179" s="32">
        <f t="shared" si="3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.6" customHeight="1" x14ac:dyDescent="0.2">
      <c r="A180" s="323" t="s">
        <v>182</v>
      </c>
      <c r="B180" s="324">
        <f t="shared" si="31"/>
        <v>0</v>
      </c>
      <c r="C180" s="325">
        <f t="shared" si="26"/>
        <v>0</v>
      </c>
      <c r="D180" s="326">
        <f t="shared" si="27"/>
        <v>0</v>
      </c>
      <c r="E180" s="51">
        <v>0</v>
      </c>
      <c r="F180" s="57">
        <v>0</v>
      </c>
      <c r="G180" s="51">
        <v>0</v>
      </c>
      <c r="H180" s="57">
        <v>0</v>
      </c>
      <c r="I180" s="51">
        <v>0</v>
      </c>
      <c r="J180" s="57">
        <v>0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7">
        <v>0</v>
      </c>
      <c r="AC180" s="51">
        <v>0</v>
      </c>
      <c r="AD180" s="57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51">
        <v>0</v>
      </c>
      <c r="AL180" s="52">
        <v>0</v>
      </c>
      <c r="AM180" s="51">
        <v>0</v>
      </c>
      <c r="AN180" s="52">
        <v>0</v>
      </c>
      <c r="AO180" s="53">
        <v>0</v>
      </c>
      <c r="AP180" s="54">
        <v>0</v>
      </c>
      <c r="AQ180" s="185">
        <v>0</v>
      </c>
      <c r="AR180" s="100">
        <v>0</v>
      </c>
      <c r="AS180" s="57">
        <v>0</v>
      </c>
      <c r="AT180" s="311" t="str">
        <f t="shared" si="28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29"/>
        <v/>
      </c>
      <c r="CB180" s="31"/>
      <c r="CC180" s="31"/>
      <c r="CD180" s="31"/>
      <c r="CE180" s="31"/>
      <c r="CF180" s="31"/>
      <c r="CG180" s="32">
        <f t="shared" si="3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8" customHeight="1" x14ac:dyDescent="0.2">
      <c r="A181" s="323" t="s">
        <v>183</v>
      </c>
      <c r="B181" s="324">
        <f t="shared" si="31"/>
        <v>85</v>
      </c>
      <c r="C181" s="325">
        <f t="shared" ref="C181:D200" si="32">SUM(E181+G181+I181+K181+M181+O181+Q181+S181+U181+W181+Y181+AA181+AC181+AE181+AG181+AI181+AK181+AM181+AO181)</f>
        <v>28</v>
      </c>
      <c r="D181" s="326">
        <f t="shared" si="27"/>
        <v>57</v>
      </c>
      <c r="E181" s="51">
        <v>0</v>
      </c>
      <c r="F181" s="57">
        <v>1</v>
      </c>
      <c r="G181" s="51">
        <v>0</v>
      </c>
      <c r="H181" s="57">
        <v>0</v>
      </c>
      <c r="I181" s="51">
        <v>0</v>
      </c>
      <c r="J181" s="57">
        <v>1</v>
      </c>
      <c r="K181" s="51">
        <v>2</v>
      </c>
      <c r="L181" s="52">
        <v>0</v>
      </c>
      <c r="M181" s="51">
        <v>3</v>
      </c>
      <c r="N181" s="52">
        <v>3</v>
      </c>
      <c r="O181" s="51">
        <v>2</v>
      </c>
      <c r="P181" s="52">
        <v>2</v>
      </c>
      <c r="Q181" s="51">
        <v>2</v>
      </c>
      <c r="R181" s="52">
        <v>0</v>
      </c>
      <c r="S181" s="51">
        <v>2</v>
      </c>
      <c r="T181" s="52">
        <v>1</v>
      </c>
      <c r="U181" s="51">
        <v>1</v>
      </c>
      <c r="V181" s="52">
        <v>3</v>
      </c>
      <c r="W181" s="51">
        <v>0</v>
      </c>
      <c r="X181" s="52">
        <v>1</v>
      </c>
      <c r="Y181" s="51">
        <v>1</v>
      </c>
      <c r="Z181" s="52">
        <v>2</v>
      </c>
      <c r="AA181" s="51">
        <v>1</v>
      </c>
      <c r="AB181" s="57">
        <v>3</v>
      </c>
      <c r="AC181" s="51">
        <v>2</v>
      </c>
      <c r="AD181" s="57">
        <v>6</v>
      </c>
      <c r="AE181" s="51">
        <v>1</v>
      </c>
      <c r="AF181" s="52">
        <v>9</v>
      </c>
      <c r="AG181" s="51">
        <v>2</v>
      </c>
      <c r="AH181" s="52">
        <v>4</v>
      </c>
      <c r="AI181" s="51">
        <v>2</v>
      </c>
      <c r="AJ181" s="52">
        <v>11</v>
      </c>
      <c r="AK181" s="51">
        <v>1</v>
      </c>
      <c r="AL181" s="52">
        <v>3</v>
      </c>
      <c r="AM181" s="51">
        <v>1</v>
      </c>
      <c r="AN181" s="52">
        <v>0</v>
      </c>
      <c r="AO181" s="53">
        <v>5</v>
      </c>
      <c r="AP181" s="54">
        <v>7</v>
      </c>
      <c r="AQ181" s="185">
        <v>85</v>
      </c>
      <c r="AR181" s="100">
        <v>0</v>
      </c>
      <c r="AS181" s="57">
        <v>0</v>
      </c>
      <c r="AT181" s="311" t="str">
        <f t="shared" si="28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29"/>
        <v/>
      </c>
      <c r="CB181" s="31"/>
      <c r="CC181" s="31"/>
      <c r="CD181" s="31"/>
      <c r="CE181" s="31"/>
      <c r="CF181" s="31"/>
      <c r="CG181" s="32">
        <f t="shared" si="3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323" t="s">
        <v>184</v>
      </c>
      <c r="B182" s="324">
        <f t="shared" si="31"/>
        <v>3</v>
      </c>
      <c r="C182" s="325">
        <f t="shared" si="32"/>
        <v>3</v>
      </c>
      <c r="D182" s="326">
        <f t="shared" si="27"/>
        <v>0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0</v>
      </c>
      <c r="AB182" s="57">
        <v>0</v>
      </c>
      <c r="AC182" s="51">
        <v>1</v>
      </c>
      <c r="AD182" s="57">
        <v>0</v>
      </c>
      <c r="AE182" s="51">
        <v>0</v>
      </c>
      <c r="AF182" s="52">
        <v>0</v>
      </c>
      <c r="AG182" s="51">
        <v>0</v>
      </c>
      <c r="AH182" s="52">
        <v>0</v>
      </c>
      <c r="AI182" s="51">
        <v>0</v>
      </c>
      <c r="AJ182" s="52">
        <v>0</v>
      </c>
      <c r="AK182" s="51">
        <v>0</v>
      </c>
      <c r="AL182" s="52">
        <v>0</v>
      </c>
      <c r="AM182" s="51">
        <v>1</v>
      </c>
      <c r="AN182" s="52">
        <v>0</v>
      </c>
      <c r="AO182" s="53">
        <v>1</v>
      </c>
      <c r="AP182" s="54">
        <v>0</v>
      </c>
      <c r="AQ182" s="185">
        <v>3</v>
      </c>
      <c r="AR182" s="100">
        <v>0</v>
      </c>
      <c r="AS182" s="57">
        <v>0</v>
      </c>
      <c r="AT182" s="311" t="str">
        <f t="shared" si="28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29"/>
        <v/>
      </c>
      <c r="CB182" s="31"/>
      <c r="CC182" s="31"/>
      <c r="CD182" s="31"/>
      <c r="CE182" s="31"/>
      <c r="CF182" s="31"/>
      <c r="CG182" s="32">
        <f t="shared" si="3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323" t="s">
        <v>185</v>
      </c>
      <c r="B183" s="324">
        <f t="shared" si="31"/>
        <v>3</v>
      </c>
      <c r="C183" s="325">
        <f t="shared" si="32"/>
        <v>3</v>
      </c>
      <c r="D183" s="326">
        <f t="shared" si="27"/>
        <v>0</v>
      </c>
      <c r="E183" s="51">
        <v>0</v>
      </c>
      <c r="F183" s="57">
        <v>0</v>
      </c>
      <c r="G183" s="51">
        <v>0</v>
      </c>
      <c r="H183" s="57">
        <v>0</v>
      </c>
      <c r="I183" s="51">
        <v>0</v>
      </c>
      <c r="J183" s="57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  <c r="Y183" s="51">
        <v>0</v>
      </c>
      <c r="Z183" s="52">
        <v>0</v>
      </c>
      <c r="AA183" s="51">
        <v>0</v>
      </c>
      <c r="AB183" s="57">
        <v>0</v>
      </c>
      <c r="AC183" s="51">
        <v>2</v>
      </c>
      <c r="AD183" s="57">
        <v>0</v>
      </c>
      <c r="AE183" s="51">
        <v>0</v>
      </c>
      <c r="AF183" s="52">
        <v>0</v>
      </c>
      <c r="AG183" s="51">
        <v>0</v>
      </c>
      <c r="AH183" s="52">
        <v>0</v>
      </c>
      <c r="AI183" s="51">
        <v>0</v>
      </c>
      <c r="AJ183" s="52">
        <v>0</v>
      </c>
      <c r="AK183" s="51">
        <v>1</v>
      </c>
      <c r="AL183" s="52">
        <v>0</v>
      </c>
      <c r="AM183" s="51">
        <v>0</v>
      </c>
      <c r="AN183" s="52">
        <v>0</v>
      </c>
      <c r="AO183" s="53">
        <v>0</v>
      </c>
      <c r="AP183" s="54">
        <v>0</v>
      </c>
      <c r="AQ183" s="185">
        <v>3</v>
      </c>
      <c r="AR183" s="100">
        <v>0</v>
      </c>
      <c r="AS183" s="57">
        <v>0</v>
      </c>
      <c r="AT183" s="311" t="str">
        <f t="shared" si="28"/>
        <v/>
      </c>
      <c r="CA183" s="31" t="str">
        <f t="shared" si="29"/>
        <v/>
      </c>
      <c r="CB183" s="31"/>
      <c r="CC183" s="31"/>
      <c r="CD183" s="31"/>
      <c r="CE183" s="31"/>
      <c r="CF183" s="31"/>
      <c r="CG183" s="32">
        <f t="shared" si="3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323" t="s">
        <v>186</v>
      </c>
      <c r="B184" s="324">
        <f t="shared" si="31"/>
        <v>0</v>
      </c>
      <c r="C184" s="325">
        <f t="shared" si="32"/>
        <v>0</v>
      </c>
      <c r="D184" s="326">
        <f t="shared" si="27"/>
        <v>0</v>
      </c>
      <c r="E184" s="51">
        <v>0</v>
      </c>
      <c r="F184" s="57">
        <v>0</v>
      </c>
      <c r="G184" s="51">
        <v>0</v>
      </c>
      <c r="H184" s="57">
        <v>0</v>
      </c>
      <c r="I184" s="51">
        <v>0</v>
      </c>
      <c r="J184" s="57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  <c r="Y184" s="51">
        <v>0</v>
      </c>
      <c r="Z184" s="52">
        <v>0</v>
      </c>
      <c r="AA184" s="51">
        <v>0</v>
      </c>
      <c r="AB184" s="57">
        <v>0</v>
      </c>
      <c r="AC184" s="51">
        <v>0</v>
      </c>
      <c r="AD184" s="57">
        <v>0</v>
      </c>
      <c r="AE184" s="51">
        <v>0</v>
      </c>
      <c r="AF184" s="52">
        <v>0</v>
      </c>
      <c r="AG184" s="51">
        <v>0</v>
      </c>
      <c r="AH184" s="52">
        <v>0</v>
      </c>
      <c r="AI184" s="51">
        <v>0</v>
      </c>
      <c r="AJ184" s="52">
        <v>0</v>
      </c>
      <c r="AK184" s="51">
        <v>0</v>
      </c>
      <c r="AL184" s="52">
        <v>0</v>
      </c>
      <c r="AM184" s="51">
        <v>0</v>
      </c>
      <c r="AN184" s="52">
        <v>0</v>
      </c>
      <c r="AO184" s="53">
        <v>0</v>
      </c>
      <c r="AP184" s="54">
        <v>0</v>
      </c>
      <c r="AQ184" s="185">
        <v>0</v>
      </c>
      <c r="AR184" s="100">
        <v>0</v>
      </c>
      <c r="AS184" s="57">
        <v>0</v>
      </c>
      <c r="AT184" s="311" t="str">
        <f t="shared" si="28"/>
        <v/>
      </c>
      <c r="CA184" s="31" t="str">
        <f t="shared" si="29"/>
        <v/>
      </c>
      <c r="CB184" s="31"/>
      <c r="CC184" s="31"/>
      <c r="CD184" s="31"/>
      <c r="CE184" s="31"/>
      <c r="CF184" s="31"/>
      <c r="CG184" s="32">
        <f t="shared" si="3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323" t="s">
        <v>187</v>
      </c>
      <c r="B185" s="324">
        <f t="shared" si="31"/>
        <v>42</v>
      </c>
      <c r="C185" s="325">
        <f t="shared" si="32"/>
        <v>16</v>
      </c>
      <c r="D185" s="326">
        <f t="shared" si="27"/>
        <v>26</v>
      </c>
      <c r="E185" s="51">
        <v>4</v>
      </c>
      <c r="F185" s="57">
        <v>1</v>
      </c>
      <c r="G185" s="51">
        <v>1</v>
      </c>
      <c r="H185" s="57">
        <v>2</v>
      </c>
      <c r="I185" s="51">
        <v>1</v>
      </c>
      <c r="J185" s="57">
        <v>5</v>
      </c>
      <c r="K185" s="51">
        <v>2</v>
      </c>
      <c r="L185" s="52">
        <v>2</v>
      </c>
      <c r="M185" s="51">
        <v>1</v>
      </c>
      <c r="N185" s="52">
        <v>3</v>
      </c>
      <c r="O185" s="51">
        <v>0</v>
      </c>
      <c r="P185" s="52">
        <v>0</v>
      </c>
      <c r="Q185" s="51">
        <v>0</v>
      </c>
      <c r="R185" s="52">
        <v>0</v>
      </c>
      <c r="S185" s="51">
        <v>0</v>
      </c>
      <c r="T185" s="52">
        <v>0</v>
      </c>
      <c r="U185" s="51">
        <v>1</v>
      </c>
      <c r="V185" s="52">
        <v>0</v>
      </c>
      <c r="W185" s="51">
        <v>0</v>
      </c>
      <c r="X185" s="52">
        <v>0</v>
      </c>
      <c r="Y185" s="51">
        <v>1</v>
      </c>
      <c r="Z185" s="52">
        <v>0</v>
      </c>
      <c r="AA185" s="51">
        <v>0</v>
      </c>
      <c r="AB185" s="57">
        <v>0</v>
      </c>
      <c r="AC185" s="51">
        <v>2</v>
      </c>
      <c r="AD185" s="57">
        <v>1</v>
      </c>
      <c r="AE185" s="51">
        <v>0</v>
      </c>
      <c r="AF185" s="52">
        <v>3</v>
      </c>
      <c r="AG185" s="51">
        <v>0</v>
      </c>
      <c r="AH185" s="52">
        <v>1</v>
      </c>
      <c r="AI185" s="51">
        <v>0</v>
      </c>
      <c r="AJ185" s="52">
        <v>2</v>
      </c>
      <c r="AK185" s="51">
        <v>0</v>
      </c>
      <c r="AL185" s="52">
        <v>2</v>
      </c>
      <c r="AM185" s="51">
        <v>1</v>
      </c>
      <c r="AN185" s="52">
        <v>1</v>
      </c>
      <c r="AO185" s="53">
        <v>2</v>
      </c>
      <c r="AP185" s="54">
        <v>3</v>
      </c>
      <c r="AQ185" s="185">
        <v>20</v>
      </c>
      <c r="AR185" s="100">
        <v>6</v>
      </c>
      <c r="AS185" s="57">
        <v>16</v>
      </c>
      <c r="AT185" s="311" t="str">
        <f t="shared" si="28"/>
        <v/>
      </c>
      <c r="CA185" s="31" t="str">
        <f t="shared" si="29"/>
        <v/>
      </c>
      <c r="CB185" s="31"/>
      <c r="CC185" s="31"/>
      <c r="CD185" s="31"/>
      <c r="CE185" s="31"/>
      <c r="CF185" s="31"/>
      <c r="CG185" s="32">
        <f t="shared" si="3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15" customHeight="1" x14ac:dyDescent="0.2">
      <c r="A186" s="323" t="s">
        <v>188</v>
      </c>
      <c r="B186" s="324">
        <f t="shared" si="31"/>
        <v>0</v>
      </c>
      <c r="C186" s="325">
        <f t="shared" si="32"/>
        <v>0</v>
      </c>
      <c r="D186" s="326">
        <f t="shared" si="27"/>
        <v>0</v>
      </c>
      <c r="E186" s="51">
        <v>0</v>
      </c>
      <c r="F186" s="57">
        <v>0</v>
      </c>
      <c r="G186" s="51">
        <v>0</v>
      </c>
      <c r="H186" s="57">
        <v>0</v>
      </c>
      <c r="I186" s="51">
        <v>0</v>
      </c>
      <c r="J186" s="57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  <c r="Y186" s="51">
        <v>0</v>
      </c>
      <c r="Z186" s="52">
        <v>0</v>
      </c>
      <c r="AA186" s="51">
        <v>0</v>
      </c>
      <c r="AB186" s="57">
        <v>0</v>
      </c>
      <c r="AC186" s="51">
        <v>0</v>
      </c>
      <c r="AD186" s="57">
        <v>0</v>
      </c>
      <c r="AE186" s="51">
        <v>0</v>
      </c>
      <c r="AF186" s="52">
        <v>0</v>
      </c>
      <c r="AG186" s="51">
        <v>0</v>
      </c>
      <c r="AH186" s="52">
        <v>0</v>
      </c>
      <c r="AI186" s="51">
        <v>0</v>
      </c>
      <c r="AJ186" s="52">
        <v>0</v>
      </c>
      <c r="AK186" s="51">
        <v>0</v>
      </c>
      <c r="AL186" s="52">
        <v>0</v>
      </c>
      <c r="AM186" s="51">
        <v>0</v>
      </c>
      <c r="AN186" s="52">
        <v>0</v>
      </c>
      <c r="AO186" s="53">
        <v>0</v>
      </c>
      <c r="AP186" s="54">
        <v>0</v>
      </c>
      <c r="AQ186" s="185">
        <v>0</v>
      </c>
      <c r="AR186" s="100">
        <v>0</v>
      </c>
      <c r="AS186" s="57">
        <v>0</v>
      </c>
      <c r="AT186" s="311" t="str">
        <f t="shared" si="28"/>
        <v/>
      </c>
      <c r="CA186" s="31" t="str">
        <f t="shared" si="29"/>
        <v/>
      </c>
      <c r="CB186" s="31"/>
      <c r="CC186" s="31"/>
      <c r="CD186" s="31"/>
      <c r="CE186" s="31"/>
      <c r="CF186" s="31"/>
      <c r="CG186" s="32">
        <f t="shared" si="3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ht="15" customHeight="1" x14ac:dyDescent="0.2">
      <c r="A187" s="323" t="s">
        <v>189</v>
      </c>
      <c r="B187" s="324">
        <f t="shared" si="31"/>
        <v>0</v>
      </c>
      <c r="C187" s="325">
        <f t="shared" si="32"/>
        <v>0</v>
      </c>
      <c r="D187" s="326">
        <f t="shared" si="27"/>
        <v>0</v>
      </c>
      <c r="E187" s="51">
        <v>0</v>
      </c>
      <c r="F187" s="57">
        <v>0</v>
      </c>
      <c r="G187" s="51">
        <v>0</v>
      </c>
      <c r="H187" s="57">
        <v>0</v>
      </c>
      <c r="I187" s="51">
        <v>0</v>
      </c>
      <c r="J187" s="57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  <c r="Y187" s="51">
        <v>0</v>
      </c>
      <c r="Z187" s="52">
        <v>0</v>
      </c>
      <c r="AA187" s="51">
        <v>0</v>
      </c>
      <c r="AB187" s="57">
        <v>0</v>
      </c>
      <c r="AC187" s="51">
        <v>0</v>
      </c>
      <c r="AD187" s="57">
        <v>0</v>
      </c>
      <c r="AE187" s="51">
        <v>0</v>
      </c>
      <c r="AF187" s="52">
        <v>0</v>
      </c>
      <c r="AG187" s="51">
        <v>0</v>
      </c>
      <c r="AH187" s="52">
        <v>0</v>
      </c>
      <c r="AI187" s="51">
        <v>0</v>
      </c>
      <c r="AJ187" s="52">
        <v>0</v>
      </c>
      <c r="AK187" s="51">
        <v>0</v>
      </c>
      <c r="AL187" s="52">
        <v>0</v>
      </c>
      <c r="AM187" s="51">
        <v>0</v>
      </c>
      <c r="AN187" s="52">
        <v>0</v>
      </c>
      <c r="AO187" s="53">
        <v>0</v>
      </c>
      <c r="AP187" s="54">
        <v>0</v>
      </c>
      <c r="AQ187" s="185">
        <v>0</v>
      </c>
      <c r="AR187" s="100">
        <v>0</v>
      </c>
      <c r="AS187" s="57">
        <v>0</v>
      </c>
      <c r="AT187" s="311" t="str">
        <f t="shared" si="28"/>
        <v/>
      </c>
      <c r="CA187" s="31" t="str">
        <f t="shared" si="29"/>
        <v/>
      </c>
      <c r="CB187" s="31"/>
      <c r="CC187" s="31"/>
      <c r="CD187" s="31"/>
      <c r="CE187" s="31"/>
      <c r="CF187" s="31"/>
      <c r="CG187" s="32">
        <f t="shared" si="3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323" t="s">
        <v>190</v>
      </c>
      <c r="B188" s="324">
        <f>SUM(C188+D188)</f>
        <v>9</v>
      </c>
      <c r="C188" s="325">
        <f t="shared" si="32"/>
        <v>3</v>
      </c>
      <c r="D188" s="326">
        <f>SUM(F188+H188+J188+L188+N188+P188+R188+T188+V188+X188+Z188+AB188+AD188+AF188+AH188+AJ188+AL188+AN188+AP188)</f>
        <v>6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  <c r="Y188" s="51">
        <v>0</v>
      </c>
      <c r="Z188" s="52">
        <v>0</v>
      </c>
      <c r="AA188" s="51">
        <v>0</v>
      </c>
      <c r="AB188" s="57">
        <v>0</v>
      </c>
      <c r="AC188" s="51">
        <v>0</v>
      </c>
      <c r="AD188" s="57">
        <v>0</v>
      </c>
      <c r="AE188" s="51">
        <v>0</v>
      </c>
      <c r="AF188" s="52">
        <v>3</v>
      </c>
      <c r="AG188" s="51">
        <v>0</v>
      </c>
      <c r="AH188" s="52">
        <v>1</v>
      </c>
      <c r="AI188" s="51">
        <v>1</v>
      </c>
      <c r="AJ188" s="52">
        <v>1</v>
      </c>
      <c r="AK188" s="51">
        <v>2</v>
      </c>
      <c r="AL188" s="52">
        <v>1</v>
      </c>
      <c r="AM188" s="51">
        <v>0</v>
      </c>
      <c r="AN188" s="52">
        <v>0</v>
      </c>
      <c r="AO188" s="53">
        <v>0</v>
      </c>
      <c r="AP188" s="54">
        <v>0</v>
      </c>
      <c r="AQ188" s="185">
        <v>9</v>
      </c>
      <c r="AR188" s="100">
        <v>0</v>
      </c>
      <c r="AS188" s="57">
        <v>0</v>
      </c>
      <c r="AT188" s="311" t="str">
        <f t="shared" si="28"/>
        <v/>
      </c>
      <c r="CA188" s="31" t="str">
        <f t="shared" si="29"/>
        <v/>
      </c>
      <c r="CB188" s="31"/>
      <c r="CC188" s="31"/>
      <c r="CD188" s="31"/>
      <c r="CE188" s="31"/>
      <c r="CF188" s="31"/>
      <c r="CG188" s="32">
        <f t="shared" si="3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21.75" x14ac:dyDescent="0.2">
      <c r="A189" s="323" t="s">
        <v>191</v>
      </c>
      <c r="B189" s="327">
        <f t="shared" ref="B189:B194" si="33">SUM(C189+D189)</f>
        <v>0</v>
      </c>
      <c r="C189" s="328">
        <f t="shared" si="32"/>
        <v>0</v>
      </c>
      <c r="D189" s="329">
        <f t="shared" si="32"/>
        <v>0</v>
      </c>
      <c r="E189" s="51">
        <v>0</v>
      </c>
      <c r="F189" s="57">
        <v>0</v>
      </c>
      <c r="G189" s="51">
        <v>0</v>
      </c>
      <c r="H189" s="57">
        <v>0</v>
      </c>
      <c r="I189" s="51">
        <v>0</v>
      </c>
      <c r="J189" s="57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  <c r="Y189" s="51">
        <v>0</v>
      </c>
      <c r="Z189" s="52">
        <v>0</v>
      </c>
      <c r="AA189" s="51">
        <v>0</v>
      </c>
      <c r="AB189" s="57">
        <v>0</v>
      </c>
      <c r="AC189" s="51">
        <v>0</v>
      </c>
      <c r="AD189" s="57">
        <v>0</v>
      </c>
      <c r="AE189" s="51">
        <v>0</v>
      </c>
      <c r="AF189" s="52">
        <v>0</v>
      </c>
      <c r="AG189" s="51">
        <v>0</v>
      </c>
      <c r="AH189" s="52">
        <v>0</v>
      </c>
      <c r="AI189" s="51">
        <v>0</v>
      </c>
      <c r="AJ189" s="52">
        <v>0</v>
      </c>
      <c r="AK189" s="51">
        <v>0</v>
      </c>
      <c r="AL189" s="52">
        <v>0</v>
      </c>
      <c r="AM189" s="51">
        <v>0</v>
      </c>
      <c r="AN189" s="52">
        <v>0</v>
      </c>
      <c r="AO189" s="53">
        <v>0</v>
      </c>
      <c r="AP189" s="54">
        <v>0</v>
      </c>
      <c r="AQ189" s="185">
        <v>0</v>
      </c>
      <c r="AR189" s="100">
        <v>0</v>
      </c>
      <c r="AS189" s="57">
        <v>0</v>
      </c>
      <c r="AT189" s="311" t="str">
        <f t="shared" si="28"/>
        <v/>
      </c>
      <c r="CA189" s="31" t="str">
        <f t="shared" si="29"/>
        <v/>
      </c>
      <c r="CB189" s="31"/>
      <c r="CC189" s="31"/>
      <c r="CD189" s="31"/>
      <c r="CE189" s="31"/>
      <c r="CF189" s="31"/>
      <c r="CG189" s="32">
        <f t="shared" si="3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x14ac:dyDescent="0.2">
      <c r="A190" s="330" t="s">
        <v>192</v>
      </c>
      <c r="B190" s="327">
        <f t="shared" si="33"/>
        <v>0</v>
      </c>
      <c r="C190" s="328">
        <f t="shared" si="32"/>
        <v>0</v>
      </c>
      <c r="D190" s="328">
        <f t="shared" si="32"/>
        <v>0</v>
      </c>
      <c r="E190" s="51">
        <v>0</v>
      </c>
      <c r="F190" s="57">
        <v>0</v>
      </c>
      <c r="G190" s="51">
        <v>0</v>
      </c>
      <c r="H190" s="57">
        <v>0</v>
      </c>
      <c r="I190" s="51">
        <v>0</v>
      </c>
      <c r="J190" s="57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  <c r="Y190" s="51">
        <v>0</v>
      </c>
      <c r="Z190" s="52">
        <v>0</v>
      </c>
      <c r="AA190" s="51">
        <v>0</v>
      </c>
      <c r="AB190" s="57">
        <v>0</v>
      </c>
      <c r="AC190" s="51">
        <v>0</v>
      </c>
      <c r="AD190" s="57">
        <v>0</v>
      </c>
      <c r="AE190" s="51">
        <v>0</v>
      </c>
      <c r="AF190" s="52">
        <v>0</v>
      </c>
      <c r="AG190" s="51">
        <v>0</v>
      </c>
      <c r="AH190" s="52">
        <v>0</v>
      </c>
      <c r="AI190" s="51">
        <v>0</v>
      </c>
      <c r="AJ190" s="52">
        <v>0</v>
      </c>
      <c r="AK190" s="51">
        <v>0</v>
      </c>
      <c r="AL190" s="52">
        <v>0</v>
      </c>
      <c r="AM190" s="51">
        <v>0</v>
      </c>
      <c r="AN190" s="52">
        <v>0</v>
      </c>
      <c r="AO190" s="53">
        <v>0</v>
      </c>
      <c r="AP190" s="54">
        <v>0</v>
      </c>
      <c r="AQ190" s="185">
        <v>0</v>
      </c>
      <c r="AR190" s="100">
        <v>0</v>
      </c>
      <c r="AS190" s="57">
        <v>0</v>
      </c>
      <c r="AT190" s="311" t="str">
        <f t="shared" si="28"/>
        <v/>
      </c>
      <c r="CA190" s="31" t="str">
        <f t="shared" si="29"/>
        <v/>
      </c>
      <c r="CB190" s="31"/>
      <c r="CC190" s="31"/>
      <c r="CD190" s="31"/>
      <c r="CE190" s="31"/>
      <c r="CF190" s="31"/>
      <c r="CG190" s="32">
        <f t="shared" si="3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30" t="s">
        <v>193</v>
      </c>
      <c r="B191" s="327">
        <f t="shared" si="33"/>
        <v>1</v>
      </c>
      <c r="C191" s="328">
        <f t="shared" si="32"/>
        <v>1</v>
      </c>
      <c r="D191" s="328">
        <f t="shared" si="32"/>
        <v>0</v>
      </c>
      <c r="E191" s="51">
        <v>0</v>
      </c>
      <c r="F191" s="57">
        <v>0</v>
      </c>
      <c r="G191" s="51">
        <v>0</v>
      </c>
      <c r="H191" s="57">
        <v>0</v>
      </c>
      <c r="I191" s="51">
        <v>0</v>
      </c>
      <c r="J191" s="57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0</v>
      </c>
      <c r="W191" s="51">
        <v>0</v>
      </c>
      <c r="X191" s="52">
        <v>0</v>
      </c>
      <c r="Y191" s="51">
        <v>0</v>
      </c>
      <c r="Z191" s="52">
        <v>0</v>
      </c>
      <c r="AA191" s="51">
        <v>0</v>
      </c>
      <c r="AB191" s="57">
        <v>0</v>
      </c>
      <c r="AC191" s="51">
        <v>0</v>
      </c>
      <c r="AD191" s="57">
        <v>0</v>
      </c>
      <c r="AE191" s="51">
        <v>0</v>
      </c>
      <c r="AF191" s="52">
        <v>0</v>
      </c>
      <c r="AG191" s="51">
        <v>0</v>
      </c>
      <c r="AH191" s="52">
        <v>0</v>
      </c>
      <c r="AI191" s="51">
        <v>0</v>
      </c>
      <c r="AJ191" s="52">
        <v>0</v>
      </c>
      <c r="AK191" s="51">
        <v>0</v>
      </c>
      <c r="AL191" s="52">
        <v>0</v>
      </c>
      <c r="AM191" s="51">
        <v>1</v>
      </c>
      <c r="AN191" s="52">
        <v>0</v>
      </c>
      <c r="AO191" s="53">
        <v>0</v>
      </c>
      <c r="AP191" s="54">
        <v>0</v>
      </c>
      <c r="AQ191" s="185">
        <v>1</v>
      </c>
      <c r="AR191" s="100">
        <v>0</v>
      </c>
      <c r="AS191" s="57">
        <v>0</v>
      </c>
      <c r="AT191" s="311" t="str">
        <f t="shared" si="28"/>
        <v/>
      </c>
      <c r="CA191" s="31" t="str">
        <f t="shared" si="29"/>
        <v/>
      </c>
      <c r="CB191" s="31"/>
      <c r="CC191" s="31"/>
      <c r="CD191" s="31"/>
      <c r="CE191" s="31"/>
      <c r="CF191" s="31"/>
      <c r="CG191" s="32">
        <f t="shared" si="3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330" t="s">
        <v>194</v>
      </c>
      <c r="B192" s="327">
        <f t="shared" si="33"/>
        <v>0</v>
      </c>
      <c r="C192" s="328">
        <f t="shared" si="32"/>
        <v>0</v>
      </c>
      <c r="D192" s="328">
        <f t="shared" si="32"/>
        <v>0</v>
      </c>
      <c r="E192" s="51">
        <v>0</v>
      </c>
      <c r="F192" s="57">
        <v>0</v>
      </c>
      <c r="G192" s="51">
        <v>0</v>
      </c>
      <c r="H192" s="57">
        <v>0</v>
      </c>
      <c r="I192" s="51">
        <v>0</v>
      </c>
      <c r="J192" s="57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  <c r="Y192" s="51">
        <v>0</v>
      </c>
      <c r="Z192" s="52">
        <v>0</v>
      </c>
      <c r="AA192" s="51">
        <v>0</v>
      </c>
      <c r="AB192" s="57">
        <v>0</v>
      </c>
      <c r="AC192" s="51">
        <v>0</v>
      </c>
      <c r="AD192" s="57">
        <v>0</v>
      </c>
      <c r="AE192" s="51">
        <v>0</v>
      </c>
      <c r="AF192" s="52">
        <v>0</v>
      </c>
      <c r="AG192" s="51">
        <v>0</v>
      </c>
      <c r="AH192" s="52">
        <v>0</v>
      </c>
      <c r="AI192" s="51">
        <v>0</v>
      </c>
      <c r="AJ192" s="52">
        <v>0</v>
      </c>
      <c r="AK192" s="51">
        <v>0</v>
      </c>
      <c r="AL192" s="52">
        <v>0</v>
      </c>
      <c r="AM192" s="51">
        <v>0</v>
      </c>
      <c r="AN192" s="52">
        <v>0</v>
      </c>
      <c r="AO192" s="53">
        <v>0</v>
      </c>
      <c r="AP192" s="54">
        <v>0</v>
      </c>
      <c r="AQ192" s="185">
        <v>0</v>
      </c>
      <c r="AR192" s="100">
        <v>0</v>
      </c>
      <c r="AS192" s="57">
        <v>0</v>
      </c>
      <c r="AT192" s="311" t="str">
        <f t="shared" si="28"/>
        <v/>
      </c>
      <c r="CA192" s="31" t="str">
        <f t="shared" si="29"/>
        <v/>
      </c>
      <c r="CB192" s="31"/>
      <c r="CC192" s="31"/>
      <c r="CD192" s="31"/>
      <c r="CE192" s="31"/>
      <c r="CF192" s="31"/>
      <c r="CG192" s="32">
        <f t="shared" si="3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30" t="s">
        <v>73</v>
      </c>
      <c r="B193" s="327">
        <f t="shared" si="33"/>
        <v>0</v>
      </c>
      <c r="C193" s="328">
        <f t="shared" si="32"/>
        <v>0</v>
      </c>
      <c r="D193" s="331">
        <f t="shared" si="32"/>
        <v>0</v>
      </c>
      <c r="E193" s="51">
        <v>0</v>
      </c>
      <c r="F193" s="57">
        <v>0</v>
      </c>
      <c r="G193" s="51">
        <v>0</v>
      </c>
      <c r="H193" s="57">
        <v>0</v>
      </c>
      <c r="I193" s="51">
        <v>0</v>
      </c>
      <c r="J193" s="57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  <c r="Y193" s="51">
        <v>0</v>
      </c>
      <c r="Z193" s="52">
        <v>0</v>
      </c>
      <c r="AA193" s="51">
        <v>0</v>
      </c>
      <c r="AB193" s="57">
        <v>0</v>
      </c>
      <c r="AC193" s="51">
        <v>0</v>
      </c>
      <c r="AD193" s="57">
        <v>0</v>
      </c>
      <c r="AE193" s="51">
        <v>0</v>
      </c>
      <c r="AF193" s="52">
        <v>0</v>
      </c>
      <c r="AG193" s="51">
        <v>0</v>
      </c>
      <c r="AH193" s="52">
        <v>0</v>
      </c>
      <c r="AI193" s="51">
        <v>0</v>
      </c>
      <c r="AJ193" s="52">
        <v>0</v>
      </c>
      <c r="AK193" s="51">
        <v>0</v>
      </c>
      <c r="AL193" s="52">
        <v>0</v>
      </c>
      <c r="AM193" s="51">
        <v>0</v>
      </c>
      <c r="AN193" s="52">
        <v>0</v>
      </c>
      <c r="AO193" s="53">
        <v>0</v>
      </c>
      <c r="AP193" s="54">
        <v>0</v>
      </c>
      <c r="AQ193" s="185">
        <v>0</v>
      </c>
      <c r="AR193" s="100">
        <v>0</v>
      </c>
      <c r="AS193" s="57">
        <v>0</v>
      </c>
      <c r="AT193" s="311" t="str">
        <f t="shared" si="28"/>
        <v/>
      </c>
      <c r="CA193" s="31" t="str">
        <f t="shared" si="29"/>
        <v/>
      </c>
      <c r="CB193" s="31"/>
      <c r="CC193" s="31"/>
      <c r="CD193" s="31"/>
      <c r="CE193" s="31"/>
      <c r="CF193" s="31"/>
      <c r="CG193" s="32">
        <f t="shared" si="30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5" customHeight="1" x14ac:dyDescent="0.2">
      <c r="A194" s="332" t="s">
        <v>65</v>
      </c>
      <c r="B194" s="327">
        <f t="shared" si="33"/>
        <v>26</v>
      </c>
      <c r="C194" s="333">
        <f t="shared" si="32"/>
        <v>9</v>
      </c>
      <c r="D194" s="334">
        <f t="shared" si="32"/>
        <v>17</v>
      </c>
      <c r="E194" s="51">
        <v>0</v>
      </c>
      <c r="F194" s="57">
        <v>0</v>
      </c>
      <c r="G194" s="51">
        <v>0</v>
      </c>
      <c r="H194" s="57">
        <v>0</v>
      </c>
      <c r="I194" s="51">
        <v>0</v>
      </c>
      <c r="J194" s="57">
        <v>0</v>
      </c>
      <c r="K194" s="51">
        <v>0</v>
      </c>
      <c r="L194" s="52">
        <v>0</v>
      </c>
      <c r="M194" s="51">
        <v>0</v>
      </c>
      <c r="N194" s="52">
        <v>0</v>
      </c>
      <c r="O194" s="51">
        <v>0</v>
      </c>
      <c r="P194" s="52">
        <v>0</v>
      </c>
      <c r="Q194" s="51">
        <v>0</v>
      </c>
      <c r="R194" s="52">
        <v>0</v>
      </c>
      <c r="S194" s="51">
        <v>2</v>
      </c>
      <c r="T194" s="52">
        <v>0</v>
      </c>
      <c r="U194" s="51">
        <v>0</v>
      </c>
      <c r="V194" s="52">
        <v>0</v>
      </c>
      <c r="W194" s="51">
        <v>0</v>
      </c>
      <c r="X194" s="52">
        <v>0</v>
      </c>
      <c r="Y194" s="51">
        <v>1</v>
      </c>
      <c r="Z194" s="52">
        <v>0</v>
      </c>
      <c r="AA194" s="51">
        <v>0</v>
      </c>
      <c r="AB194" s="57">
        <v>1</v>
      </c>
      <c r="AC194" s="51">
        <v>0</v>
      </c>
      <c r="AD194" s="57">
        <v>1</v>
      </c>
      <c r="AE194" s="51">
        <v>2</v>
      </c>
      <c r="AF194" s="52">
        <v>0</v>
      </c>
      <c r="AG194" s="51">
        <v>0</v>
      </c>
      <c r="AH194" s="52">
        <v>2</v>
      </c>
      <c r="AI194" s="51">
        <v>1</v>
      </c>
      <c r="AJ194" s="52">
        <v>1</v>
      </c>
      <c r="AK194" s="51">
        <v>1</v>
      </c>
      <c r="AL194" s="52">
        <v>3</v>
      </c>
      <c r="AM194" s="51">
        <v>2</v>
      </c>
      <c r="AN194" s="52">
        <v>2</v>
      </c>
      <c r="AO194" s="53">
        <v>0</v>
      </c>
      <c r="AP194" s="54">
        <v>7</v>
      </c>
      <c r="AQ194" s="185">
        <v>7</v>
      </c>
      <c r="AR194" s="100">
        <v>9</v>
      </c>
      <c r="AS194" s="57">
        <v>10</v>
      </c>
      <c r="AT194" s="311" t="str">
        <f t="shared" si="28"/>
        <v/>
      </c>
      <c r="CA194" s="31" t="str">
        <f t="shared" si="29"/>
        <v/>
      </c>
      <c r="CB194" s="31"/>
      <c r="CC194" s="31"/>
      <c r="CD194" s="31"/>
      <c r="CE194" s="31"/>
      <c r="CF194" s="31"/>
      <c r="CG194" s="32">
        <f t="shared" si="30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ht="15" customHeight="1" x14ac:dyDescent="0.2">
      <c r="A195" s="335" t="s">
        <v>43</v>
      </c>
      <c r="B195" s="200">
        <f>SUM(B196:B200)</f>
        <v>101</v>
      </c>
      <c r="C195" s="201">
        <f>SUM(C196:C200)</f>
        <v>41</v>
      </c>
      <c r="D195" s="308">
        <f>SUM(D196:D200)</f>
        <v>60</v>
      </c>
      <c r="E195" s="336">
        <f>SUM(E196:E200)</f>
        <v>4</v>
      </c>
      <c r="F195" s="337">
        <f t="shared" ref="F195:AS195" si="34">SUM(F196:F200)</f>
        <v>3</v>
      </c>
      <c r="G195" s="338">
        <f t="shared" si="34"/>
        <v>1</v>
      </c>
      <c r="H195" s="93">
        <f t="shared" si="34"/>
        <v>0</v>
      </c>
      <c r="I195" s="20">
        <f t="shared" si="34"/>
        <v>1</v>
      </c>
      <c r="J195" s="93">
        <f t="shared" si="34"/>
        <v>5</v>
      </c>
      <c r="K195" s="20">
        <f t="shared" si="34"/>
        <v>5</v>
      </c>
      <c r="L195" s="93">
        <f t="shared" si="34"/>
        <v>0</v>
      </c>
      <c r="M195" s="20">
        <f t="shared" si="34"/>
        <v>1</v>
      </c>
      <c r="N195" s="93">
        <f t="shared" si="34"/>
        <v>3</v>
      </c>
      <c r="O195" s="20">
        <f t="shared" si="34"/>
        <v>0</v>
      </c>
      <c r="P195" s="93">
        <f t="shared" si="34"/>
        <v>2</v>
      </c>
      <c r="Q195" s="20">
        <f t="shared" si="34"/>
        <v>1</v>
      </c>
      <c r="R195" s="93">
        <f t="shared" si="34"/>
        <v>1</v>
      </c>
      <c r="S195" s="20">
        <f t="shared" si="34"/>
        <v>0</v>
      </c>
      <c r="T195" s="93">
        <f t="shared" si="34"/>
        <v>1</v>
      </c>
      <c r="U195" s="20">
        <f t="shared" si="34"/>
        <v>0</v>
      </c>
      <c r="V195" s="93">
        <f t="shared" si="34"/>
        <v>1</v>
      </c>
      <c r="W195" s="20">
        <f t="shared" si="34"/>
        <v>0</v>
      </c>
      <c r="X195" s="93">
        <f t="shared" si="34"/>
        <v>1</v>
      </c>
      <c r="Y195" s="20">
        <f t="shared" si="34"/>
        <v>2</v>
      </c>
      <c r="Z195" s="93">
        <f t="shared" si="34"/>
        <v>3</v>
      </c>
      <c r="AA195" s="20">
        <f t="shared" si="34"/>
        <v>1</v>
      </c>
      <c r="AB195" s="93">
        <f t="shared" si="34"/>
        <v>3</v>
      </c>
      <c r="AC195" s="20">
        <f t="shared" si="34"/>
        <v>2</v>
      </c>
      <c r="AD195" s="93">
        <f t="shared" si="34"/>
        <v>5</v>
      </c>
      <c r="AE195" s="20">
        <f t="shared" si="34"/>
        <v>4</v>
      </c>
      <c r="AF195" s="93">
        <f t="shared" si="34"/>
        <v>4</v>
      </c>
      <c r="AG195" s="20">
        <f t="shared" si="34"/>
        <v>2</v>
      </c>
      <c r="AH195" s="93">
        <f t="shared" si="34"/>
        <v>8</v>
      </c>
      <c r="AI195" s="20">
        <f t="shared" si="34"/>
        <v>2</v>
      </c>
      <c r="AJ195" s="93">
        <f t="shared" si="34"/>
        <v>6</v>
      </c>
      <c r="AK195" s="20">
        <f t="shared" si="34"/>
        <v>6</v>
      </c>
      <c r="AL195" s="93">
        <f t="shared" si="34"/>
        <v>8</v>
      </c>
      <c r="AM195" s="20">
        <f t="shared" si="34"/>
        <v>3</v>
      </c>
      <c r="AN195" s="93">
        <f t="shared" si="34"/>
        <v>3</v>
      </c>
      <c r="AO195" s="94">
        <f t="shared" si="34"/>
        <v>6</v>
      </c>
      <c r="AP195" s="95">
        <f t="shared" si="34"/>
        <v>3</v>
      </c>
      <c r="AQ195" s="339">
        <f t="shared" si="34"/>
        <v>60</v>
      </c>
      <c r="AR195" s="340">
        <f t="shared" si="34"/>
        <v>4</v>
      </c>
      <c r="AS195" s="22">
        <f t="shared" si="34"/>
        <v>37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6.5" customHeight="1" x14ac:dyDescent="0.2">
      <c r="A196" s="33" t="s">
        <v>44</v>
      </c>
      <c r="B196" s="342">
        <f t="shared" ref="B196:B200" si="35">SUM(C196+D196)</f>
        <v>95</v>
      </c>
      <c r="C196" s="343">
        <f t="shared" si="32"/>
        <v>37</v>
      </c>
      <c r="D196" s="334">
        <f t="shared" si="32"/>
        <v>58</v>
      </c>
      <c r="E196" s="76">
        <v>4</v>
      </c>
      <c r="F196" s="39">
        <v>3</v>
      </c>
      <c r="G196" s="76">
        <v>1</v>
      </c>
      <c r="H196" s="103">
        <v>0</v>
      </c>
      <c r="I196" s="76">
        <v>1</v>
      </c>
      <c r="J196" s="103">
        <v>5</v>
      </c>
      <c r="K196" s="76">
        <v>5</v>
      </c>
      <c r="L196" s="103">
        <v>0</v>
      </c>
      <c r="M196" s="76">
        <v>1</v>
      </c>
      <c r="N196" s="103">
        <v>3</v>
      </c>
      <c r="O196" s="76">
        <v>0</v>
      </c>
      <c r="P196" s="103">
        <v>2</v>
      </c>
      <c r="Q196" s="76">
        <v>1</v>
      </c>
      <c r="R196" s="103">
        <v>1</v>
      </c>
      <c r="S196" s="76">
        <v>0</v>
      </c>
      <c r="T196" s="103">
        <v>1</v>
      </c>
      <c r="U196" s="76">
        <v>0</v>
      </c>
      <c r="V196" s="103">
        <v>1</v>
      </c>
      <c r="W196" s="76">
        <v>0</v>
      </c>
      <c r="X196" s="103">
        <v>1</v>
      </c>
      <c r="Y196" s="76">
        <v>2</v>
      </c>
      <c r="Z196" s="103">
        <v>3</v>
      </c>
      <c r="AA196" s="76">
        <v>1</v>
      </c>
      <c r="AB196" s="103">
        <v>3</v>
      </c>
      <c r="AC196" s="76">
        <v>2</v>
      </c>
      <c r="AD196" s="103">
        <v>5</v>
      </c>
      <c r="AE196" s="76">
        <v>4</v>
      </c>
      <c r="AF196" s="103">
        <v>3</v>
      </c>
      <c r="AG196" s="76">
        <v>2</v>
      </c>
      <c r="AH196" s="103">
        <v>8</v>
      </c>
      <c r="AI196" s="76">
        <v>2</v>
      </c>
      <c r="AJ196" s="103">
        <v>6</v>
      </c>
      <c r="AK196" s="76">
        <v>4</v>
      </c>
      <c r="AL196" s="103">
        <v>8</v>
      </c>
      <c r="AM196" s="76">
        <v>3</v>
      </c>
      <c r="AN196" s="103">
        <v>3</v>
      </c>
      <c r="AO196" s="104">
        <v>4</v>
      </c>
      <c r="AP196" s="105">
        <v>2</v>
      </c>
      <c r="AQ196" s="72">
        <v>59</v>
      </c>
      <c r="AR196" s="103">
        <v>4</v>
      </c>
      <c r="AS196" s="103">
        <v>32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x14ac:dyDescent="0.2">
      <c r="A197" s="44" t="s">
        <v>45</v>
      </c>
      <c r="B197" s="324">
        <f t="shared" si="35"/>
        <v>0</v>
      </c>
      <c r="C197" s="325">
        <f t="shared" si="32"/>
        <v>0</v>
      </c>
      <c r="D197" s="326">
        <f t="shared" si="32"/>
        <v>0</v>
      </c>
      <c r="E197" s="63">
        <v>0</v>
      </c>
      <c r="F197" s="52">
        <v>0</v>
      </c>
      <c r="G197" s="51">
        <v>0</v>
      </c>
      <c r="H197" s="184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  <c r="Y197" s="51">
        <v>0</v>
      </c>
      <c r="Z197" s="52">
        <v>0</v>
      </c>
      <c r="AA197" s="51">
        <v>0</v>
      </c>
      <c r="AB197" s="52">
        <v>0</v>
      </c>
      <c r="AC197" s="51">
        <v>0</v>
      </c>
      <c r="AD197" s="52">
        <v>0</v>
      </c>
      <c r="AE197" s="51">
        <v>0</v>
      </c>
      <c r="AF197" s="52">
        <v>0</v>
      </c>
      <c r="AG197" s="51">
        <v>0</v>
      </c>
      <c r="AH197" s="52">
        <v>0</v>
      </c>
      <c r="AI197" s="51">
        <v>0</v>
      </c>
      <c r="AJ197" s="52">
        <v>0</v>
      </c>
      <c r="AK197" s="51">
        <v>0</v>
      </c>
      <c r="AL197" s="52">
        <v>0</v>
      </c>
      <c r="AM197" s="51">
        <v>0</v>
      </c>
      <c r="AN197" s="52">
        <v>0</v>
      </c>
      <c r="AO197" s="53">
        <v>0</v>
      </c>
      <c r="AP197" s="54">
        <v>0</v>
      </c>
      <c r="AQ197" s="57">
        <v>0</v>
      </c>
      <c r="AR197" s="52">
        <v>0</v>
      </c>
      <c r="AS197" s="184">
        <v>0</v>
      </c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101" t="s">
        <v>46</v>
      </c>
      <c r="B198" s="324">
        <f t="shared" si="35"/>
        <v>6</v>
      </c>
      <c r="C198" s="325">
        <f t="shared" si="32"/>
        <v>4</v>
      </c>
      <c r="D198" s="326">
        <f t="shared" si="32"/>
        <v>2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0</v>
      </c>
      <c r="Q198" s="76">
        <v>0</v>
      </c>
      <c r="R198" s="103">
        <v>0</v>
      </c>
      <c r="S198" s="76">
        <v>0</v>
      </c>
      <c r="T198" s="103">
        <v>0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0</v>
      </c>
      <c r="AC198" s="76">
        <v>0</v>
      </c>
      <c r="AD198" s="103">
        <v>0</v>
      </c>
      <c r="AE198" s="76">
        <v>0</v>
      </c>
      <c r="AF198" s="103">
        <v>1</v>
      </c>
      <c r="AG198" s="76">
        <v>0</v>
      </c>
      <c r="AH198" s="103">
        <v>0</v>
      </c>
      <c r="AI198" s="76">
        <v>0</v>
      </c>
      <c r="AJ198" s="103">
        <v>0</v>
      </c>
      <c r="AK198" s="76">
        <v>2</v>
      </c>
      <c r="AL198" s="103">
        <v>0</v>
      </c>
      <c r="AM198" s="76">
        <v>0</v>
      </c>
      <c r="AN198" s="103">
        <v>0</v>
      </c>
      <c r="AO198" s="104">
        <v>2</v>
      </c>
      <c r="AP198" s="105">
        <v>1</v>
      </c>
      <c r="AQ198" s="72">
        <v>1</v>
      </c>
      <c r="AR198" s="103">
        <v>0</v>
      </c>
      <c r="AS198" s="103">
        <v>5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15" customHeight="1" x14ac:dyDescent="0.2">
      <c r="A199" s="345" t="s">
        <v>195</v>
      </c>
      <c r="B199" s="324">
        <f t="shared" si="35"/>
        <v>0</v>
      </c>
      <c r="C199" s="325">
        <f t="shared" si="32"/>
        <v>0</v>
      </c>
      <c r="D199" s="346">
        <f t="shared" si="32"/>
        <v>0</v>
      </c>
      <c r="E199" s="76">
        <v>0</v>
      </c>
      <c r="F199" s="52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0</v>
      </c>
      <c r="Y199" s="51">
        <v>0</v>
      </c>
      <c r="Z199" s="52">
        <v>0</v>
      </c>
      <c r="AA199" s="51">
        <v>0</v>
      </c>
      <c r="AB199" s="52">
        <v>0</v>
      </c>
      <c r="AC199" s="51">
        <v>0</v>
      </c>
      <c r="AD199" s="52">
        <v>0</v>
      </c>
      <c r="AE199" s="51">
        <v>0</v>
      </c>
      <c r="AF199" s="52">
        <v>0</v>
      </c>
      <c r="AG199" s="51">
        <v>0</v>
      </c>
      <c r="AH199" s="52">
        <v>0</v>
      </c>
      <c r="AI199" s="51">
        <v>0</v>
      </c>
      <c r="AJ199" s="52">
        <v>0</v>
      </c>
      <c r="AK199" s="51">
        <v>0</v>
      </c>
      <c r="AL199" s="52">
        <v>0</v>
      </c>
      <c r="AM199" s="51">
        <v>0</v>
      </c>
      <c r="AN199" s="52">
        <v>0</v>
      </c>
      <c r="AO199" s="53">
        <v>0</v>
      </c>
      <c r="AP199" s="54">
        <v>0</v>
      </c>
      <c r="AQ199" s="57">
        <v>0</v>
      </c>
      <c r="AR199" s="52">
        <v>0</v>
      </c>
      <c r="AS199" s="184">
        <v>0</v>
      </c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5" customHeight="1" x14ac:dyDescent="0.2">
      <c r="A200" s="347" t="s">
        <v>65</v>
      </c>
      <c r="B200" s="348">
        <f t="shared" si="35"/>
        <v>0</v>
      </c>
      <c r="C200" s="349">
        <f t="shared" si="32"/>
        <v>0</v>
      </c>
      <c r="D200" s="350">
        <f t="shared" si="32"/>
        <v>0</v>
      </c>
      <c r="E200" s="190">
        <v>0</v>
      </c>
      <c r="F200" s="85">
        <v>0</v>
      </c>
      <c r="G200" s="84">
        <v>0</v>
      </c>
      <c r="H200" s="85">
        <v>0</v>
      </c>
      <c r="I200" s="84">
        <v>0</v>
      </c>
      <c r="J200" s="85">
        <v>0</v>
      </c>
      <c r="K200" s="84">
        <v>0</v>
      </c>
      <c r="L200" s="85">
        <v>0</v>
      </c>
      <c r="M200" s="84">
        <v>0</v>
      </c>
      <c r="N200" s="85">
        <v>0</v>
      </c>
      <c r="O200" s="84">
        <v>0</v>
      </c>
      <c r="P200" s="85">
        <v>0</v>
      </c>
      <c r="Q200" s="84">
        <v>0</v>
      </c>
      <c r="R200" s="85">
        <v>0</v>
      </c>
      <c r="S200" s="84">
        <v>0</v>
      </c>
      <c r="T200" s="85">
        <v>0</v>
      </c>
      <c r="U200" s="84">
        <v>0</v>
      </c>
      <c r="V200" s="85">
        <v>0</v>
      </c>
      <c r="W200" s="84">
        <v>0</v>
      </c>
      <c r="X200" s="85">
        <v>0</v>
      </c>
      <c r="Y200" s="84">
        <v>0</v>
      </c>
      <c r="Z200" s="85">
        <v>0</v>
      </c>
      <c r="AA200" s="84">
        <v>0</v>
      </c>
      <c r="AB200" s="85">
        <v>0</v>
      </c>
      <c r="AC200" s="84">
        <v>0</v>
      </c>
      <c r="AD200" s="85">
        <v>0</v>
      </c>
      <c r="AE200" s="84">
        <v>0</v>
      </c>
      <c r="AF200" s="85">
        <v>0</v>
      </c>
      <c r="AG200" s="84">
        <v>0</v>
      </c>
      <c r="AH200" s="85">
        <v>0</v>
      </c>
      <c r="AI200" s="84">
        <v>0</v>
      </c>
      <c r="AJ200" s="85">
        <v>0</v>
      </c>
      <c r="AK200" s="84">
        <v>0</v>
      </c>
      <c r="AL200" s="85">
        <v>0</v>
      </c>
      <c r="AM200" s="84">
        <v>0</v>
      </c>
      <c r="AN200" s="85">
        <v>0</v>
      </c>
      <c r="AO200" s="86">
        <v>0</v>
      </c>
      <c r="AP200" s="87">
        <v>0</v>
      </c>
      <c r="AQ200" s="316">
        <v>0</v>
      </c>
      <c r="AR200" s="85">
        <v>0</v>
      </c>
      <c r="AS200" s="85">
        <v>0</v>
      </c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x14ac:dyDescent="0.2">
      <c r="A202" s="894" t="s">
        <v>79</v>
      </c>
      <c r="B202" s="849" t="s">
        <v>80</v>
      </c>
      <c r="C202" s="1188"/>
      <c r="D202" s="851"/>
      <c r="E202" s="855" t="s">
        <v>81</v>
      </c>
      <c r="F202" s="856"/>
      <c r="G202" s="856"/>
      <c r="H202" s="856"/>
      <c r="I202" s="856"/>
      <c r="J202" s="856"/>
      <c r="K202" s="856"/>
      <c r="L202" s="856"/>
      <c r="M202" s="856"/>
      <c r="N202" s="856"/>
      <c r="O202" s="856"/>
      <c r="P202" s="856"/>
      <c r="Q202" s="856"/>
      <c r="R202" s="856"/>
      <c r="S202" s="856"/>
      <c r="T202" s="856"/>
      <c r="U202" s="856"/>
      <c r="V202" s="856"/>
      <c r="W202" s="856"/>
      <c r="X202" s="856"/>
      <c r="Y202" s="856"/>
      <c r="Z202" s="856"/>
      <c r="AA202" s="856"/>
      <c r="AB202" s="856"/>
      <c r="AC202" s="856"/>
      <c r="AD202" s="856"/>
      <c r="AE202" s="856"/>
      <c r="AF202" s="856"/>
      <c r="AG202" s="856"/>
      <c r="AH202" s="856"/>
      <c r="AI202" s="856"/>
      <c r="AJ202" s="856"/>
      <c r="AK202" s="856"/>
      <c r="AL202" s="856"/>
      <c r="AM202" s="856"/>
      <c r="AN202" s="856"/>
      <c r="AO202" s="856"/>
      <c r="AP202" s="878"/>
      <c r="AQ202" s="942" t="s">
        <v>82</v>
      </c>
      <c r="AR202" s="851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5" customHeight="1" x14ac:dyDescent="0.2">
      <c r="A203" s="895"/>
      <c r="B203" s="913"/>
      <c r="C203" s="934"/>
      <c r="D203" s="935"/>
      <c r="E203" s="858" t="s">
        <v>10</v>
      </c>
      <c r="F203" s="859"/>
      <c r="G203" s="858" t="s">
        <v>11</v>
      </c>
      <c r="H203" s="859"/>
      <c r="I203" s="858" t="s">
        <v>12</v>
      </c>
      <c r="J203" s="859"/>
      <c r="K203" s="858" t="s">
        <v>13</v>
      </c>
      <c r="L203" s="859"/>
      <c r="M203" s="858" t="s">
        <v>14</v>
      </c>
      <c r="N203" s="859"/>
      <c r="O203" s="858" t="s">
        <v>15</v>
      </c>
      <c r="P203" s="859"/>
      <c r="Q203" s="858" t="s">
        <v>16</v>
      </c>
      <c r="R203" s="859"/>
      <c r="S203" s="858" t="s">
        <v>17</v>
      </c>
      <c r="T203" s="859"/>
      <c r="U203" s="858" t="s">
        <v>18</v>
      </c>
      <c r="V203" s="859"/>
      <c r="W203" s="858" t="s">
        <v>19</v>
      </c>
      <c r="X203" s="859"/>
      <c r="Y203" s="858" t="s">
        <v>20</v>
      </c>
      <c r="Z203" s="859"/>
      <c r="AA203" s="858" t="s">
        <v>21</v>
      </c>
      <c r="AB203" s="859"/>
      <c r="AC203" s="858" t="s">
        <v>22</v>
      </c>
      <c r="AD203" s="859"/>
      <c r="AE203" s="858" t="s">
        <v>23</v>
      </c>
      <c r="AF203" s="859"/>
      <c r="AG203" s="858" t="s">
        <v>24</v>
      </c>
      <c r="AH203" s="859"/>
      <c r="AI203" s="858" t="s">
        <v>25</v>
      </c>
      <c r="AJ203" s="859"/>
      <c r="AK203" s="858" t="s">
        <v>26</v>
      </c>
      <c r="AL203" s="859"/>
      <c r="AM203" s="858" t="s">
        <v>27</v>
      </c>
      <c r="AN203" s="859"/>
      <c r="AO203" s="855" t="s">
        <v>28</v>
      </c>
      <c r="AP203" s="878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5" customHeight="1" x14ac:dyDescent="0.2">
      <c r="A204" s="912"/>
      <c r="B204" s="162" t="s">
        <v>32</v>
      </c>
      <c r="C204" s="16" t="s">
        <v>33</v>
      </c>
      <c r="D204" s="730" t="s">
        <v>34</v>
      </c>
      <c r="E204" s="15" t="s">
        <v>33</v>
      </c>
      <c r="F204" s="730" t="s">
        <v>34</v>
      </c>
      <c r="G204" s="15" t="s">
        <v>33</v>
      </c>
      <c r="H204" s="730" t="s">
        <v>34</v>
      </c>
      <c r="I204" s="15" t="s">
        <v>33</v>
      </c>
      <c r="J204" s="730" t="s">
        <v>34</v>
      </c>
      <c r="K204" s="15" t="s">
        <v>33</v>
      </c>
      <c r="L204" s="730" t="s">
        <v>34</v>
      </c>
      <c r="M204" s="15" t="s">
        <v>33</v>
      </c>
      <c r="N204" s="730" t="s">
        <v>34</v>
      </c>
      <c r="O204" s="15" t="s">
        <v>33</v>
      </c>
      <c r="P204" s="730" t="s">
        <v>34</v>
      </c>
      <c r="Q204" s="15" t="s">
        <v>33</v>
      </c>
      <c r="R204" s="730" t="s">
        <v>34</v>
      </c>
      <c r="S204" s="15" t="s">
        <v>33</v>
      </c>
      <c r="T204" s="730" t="s">
        <v>34</v>
      </c>
      <c r="U204" s="15" t="s">
        <v>33</v>
      </c>
      <c r="V204" s="730" t="s">
        <v>34</v>
      </c>
      <c r="W204" s="15" t="s">
        <v>33</v>
      </c>
      <c r="X204" s="730" t="s">
        <v>34</v>
      </c>
      <c r="Y204" s="15" t="s">
        <v>33</v>
      </c>
      <c r="Z204" s="730" t="s">
        <v>34</v>
      </c>
      <c r="AA204" s="15" t="s">
        <v>33</v>
      </c>
      <c r="AB204" s="730" t="s">
        <v>34</v>
      </c>
      <c r="AC204" s="15" t="s">
        <v>33</v>
      </c>
      <c r="AD204" s="730" t="s">
        <v>34</v>
      </c>
      <c r="AE204" s="15" t="s">
        <v>33</v>
      </c>
      <c r="AF204" s="730" t="s">
        <v>34</v>
      </c>
      <c r="AG204" s="15" t="s">
        <v>33</v>
      </c>
      <c r="AH204" s="730" t="s">
        <v>34</v>
      </c>
      <c r="AI204" s="15" t="s">
        <v>33</v>
      </c>
      <c r="AJ204" s="730" t="s">
        <v>34</v>
      </c>
      <c r="AK204" s="15" t="s">
        <v>33</v>
      </c>
      <c r="AL204" s="730" t="s">
        <v>34</v>
      </c>
      <c r="AM204" s="15" t="s">
        <v>33</v>
      </c>
      <c r="AN204" s="730" t="s">
        <v>34</v>
      </c>
      <c r="AO204" s="15" t="s">
        <v>33</v>
      </c>
      <c r="AP204" s="730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9" t="s">
        <v>84</v>
      </c>
      <c r="B205" s="342">
        <f t="shared" ref="B205:B210" si="36">SUM(C205+D205)</f>
        <v>131</v>
      </c>
      <c r="C205" s="343">
        <f t="shared" ref="C205:D210" si="37">SUM(E205+G205+I205+K205+M205+O205+Q205+S205+U205+W205+Y205+AA205+AC205+AE205+AG205+AI205+AK205+AM205+AO205)</f>
        <v>49</v>
      </c>
      <c r="D205" s="334">
        <f t="shared" si="37"/>
        <v>82</v>
      </c>
      <c r="E205" s="37">
        <v>0</v>
      </c>
      <c r="F205" s="38">
        <v>1</v>
      </c>
      <c r="G205" s="37">
        <v>0</v>
      </c>
      <c r="H205" s="39">
        <v>0</v>
      </c>
      <c r="I205" s="37">
        <v>0</v>
      </c>
      <c r="J205" s="39">
        <v>0</v>
      </c>
      <c r="K205" s="37">
        <v>2</v>
      </c>
      <c r="L205" s="39">
        <v>0</v>
      </c>
      <c r="M205" s="37">
        <v>3</v>
      </c>
      <c r="N205" s="39">
        <v>3</v>
      </c>
      <c r="O205" s="37">
        <v>2</v>
      </c>
      <c r="P205" s="39">
        <v>2</v>
      </c>
      <c r="Q205" s="37">
        <v>2</v>
      </c>
      <c r="R205" s="39">
        <v>0</v>
      </c>
      <c r="S205" s="37">
        <v>2</v>
      </c>
      <c r="T205" s="39">
        <v>1</v>
      </c>
      <c r="U205" s="37">
        <v>2</v>
      </c>
      <c r="V205" s="39">
        <v>3</v>
      </c>
      <c r="W205" s="37">
        <v>0</v>
      </c>
      <c r="X205" s="39">
        <v>1</v>
      </c>
      <c r="Y205" s="40">
        <v>1</v>
      </c>
      <c r="Z205" s="39">
        <v>2</v>
      </c>
      <c r="AA205" s="40">
        <v>1</v>
      </c>
      <c r="AB205" s="39">
        <v>3</v>
      </c>
      <c r="AC205" s="40">
        <v>6</v>
      </c>
      <c r="AD205" s="39">
        <v>6</v>
      </c>
      <c r="AE205" s="40">
        <v>2</v>
      </c>
      <c r="AF205" s="39">
        <v>13</v>
      </c>
      <c r="AG205" s="40">
        <v>3</v>
      </c>
      <c r="AH205" s="39">
        <v>8</v>
      </c>
      <c r="AI205" s="40">
        <v>3</v>
      </c>
      <c r="AJ205" s="39">
        <v>14</v>
      </c>
      <c r="AK205" s="40">
        <v>6</v>
      </c>
      <c r="AL205" s="39">
        <v>7</v>
      </c>
      <c r="AM205" s="40">
        <v>5</v>
      </c>
      <c r="AN205" s="39">
        <v>1</v>
      </c>
      <c r="AO205" s="40">
        <v>9</v>
      </c>
      <c r="AP205" s="39">
        <v>17</v>
      </c>
      <c r="AQ205" s="354">
        <v>131</v>
      </c>
      <c r="AR205" s="355">
        <v>86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180" t="s">
        <v>85</v>
      </c>
      <c r="B206" s="324">
        <f t="shared" si="36"/>
        <v>0</v>
      </c>
      <c r="C206" s="325">
        <f t="shared" si="37"/>
        <v>0</v>
      </c>
      <c r="D206" s="326">
        <f t="shared" si="37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8">CA206&amp;CB206</f>
        <v/>
      </c>
      <c r="AT206" s="30"/>
      <c r="CA206" s="31" t="str">
        <f t="shared" ref="CA206:CA209" si="39">IF(CG206=1,"* El número de Beneficiarios NO DEBE ser mayor que el Total. ","")</f>
        <v/>
      </c>
      <c r="CB206" s="31" t="str">
        <f t="shared" ref="CB206:CB209" si="40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1">IF(B206&lt;AQ206,1,0)</f>
        <v>0</v>
      </c>
      <c r="CH206" s="32">
        <f t="shared" ref="CH206:CH209" si="42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180" t="s">
        <v>86</v>
      </c>
      <c r="B207" s="324">
        <f t="shared" si="36"/>
        <v>0</v>
      </c>
      <c r="C207" s="325">
        <f t="shared" si="37"/>
        <v>0</v>
      </c>
      <c r="D207" s="326">
        <f t="shared" si="37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8"/>
        <v/>
      </c>
      <c r="AT207" s="30"/>
      <c r="CA207" s="31" t="str">
        <f t="shared" si="39"/>
        <v/>
      </c>
      <c r="CB207" s="31" t="str">
        <f t="shared" si="40"/>
        <v/>
      </c>
      <c r="CC207" s="31"/>
      <c r="CD207" s="31"/>
      <c r="CE207" s="31"/>
      <c r="CF207" s="31"/>
      <c r="CG207" s="32">
        <f t="shared" si="41"/>
        <v>0</v>
      </c>
      <c r="CH207" s="32">
        <f t="shared" si="42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57" t="s">
        <v>87</v>
      </c>
      <c r="B208" s="324">
        <f t="shared" si="36"/>
        <v>0</v>
      </c>
      <c r="C208" s="325">
        <f t="shared" si="37"/>
        <v>0</v>
      </c>
      <c r="D208" s="346">
        <f t="shared" si="37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8"/>
        <v/>
      </c>
      <c r="AT208" s="30"/>
      <c r="CA208" s="31" t="str">
        <f t="shared" si="39"/>
        <v/>
      </c>
      <c r="CB208" s="31" t="str">
        <f t="shared" si="40"/>
        <v/>
      </c>
      <c r="CC208" s="31"/>
      <c r="CD208" s="31"/>
      <c r="CE208" s="31"/>
      <c r="CF208" s="31"/>
      <c r="CG208" s="32">
        <f t="shared" si="41"/>
        <v>0</v>
      </c>
      <c r="CH208" s="32">
        <f t="shared" si="42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357" t="s">
        <v>126</v>
      </c>
      <c r="B209" s="181">
        <f t="shared" si="36"/>
        <v>0</v>
      </c>
      <c r="C209" s="182">
        <f t="shared" si="37"/>
        <v>0</v>
      </c>
      <c r="D209" s="326">
        <f t="shared" si="37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8"/>
        <v/>
      </c>
      <c r="AT209" s="30"/>
      <c r="CA209" s="31" t="str">
        <f t="shared" si="39"/>
        <v/>
      </c>
      <c r="CB209" s="31" t="str">
        <f t="shared" si="40"/>
        <v/>
      </c>
      <c r="CC209" s="31"/>
      <c r="CD209" s="31"/>
      <c r="CE209" s="31"/>
      <c r="CF209" s="31"/>
      <c r="CG209" s="32">
        <f t="shared" si="41"/>
        <v>0</v>
      </c>
      <c r="CH209" s="32">
        <f t="shared" si="42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18.75" customHeight="1" x14ac:dyDescent="0.2">
      <c r="A210" s="358" t="s">
        <v>198</v>
      </c>
      <c r="B210" s="359">
        <f t="shared" si="36"/>
        <v>0</v>
      </c>
      <c r="C210" s="349">
        <f t="shared" si="37"/>
        <v>0</v>
      </c>
      <c r="D210" s="360">
        <f t="shared" ref="D210" si="43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8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8.75" customHeight="1" x14ac:dyDescent="0.2">
      <c r="A211" s="312" t="s">
        <v>5</v>
      </c>
      <c r="B211" s="363">
        <f>SUM(B205:B210)</f>
        <v>131</v>
      </c>
      <c r="C211" s="364">
        <f>SUM(C205:C210)</f>
        <v>49</v>
      </c>
      <c r="D211" s="365">
        <f>SUM(D205:D210)</f>
        <v>82</v>
      </c>
      <c r="E211" s="20">
        <f>SUM(E205:E210)</f>
        <v>0</v>
      </c>
      <c r="F211" s="366">
        <f>SUM(F205:F210)</f>
        <v>1</v>
      </c>
      <c r="G211" s="363">
        <f t="shared" ref="G211:AR211" si="44">SUM(G205:G210)</f>
        <v>0</v>
      </c>
      <c r="H211" s="367">
        <f t="shared" si="44"/>
        <v>0</v>
      </c>
      <c r="I211" s="363">
        <f t="shared" si="44"/>
        <v>0</v>
      </c>
      <c r="J211" s="367">
        <f t="shared" si="44"/>
        <v>0</v>
      </c>
      <c r="K211" s="363">
        <f t="shared" si="44"/>
        <v>2</v>
      </c>
      <c r="L211" s="367">
        <f t="shared" si="44"/>
        <v>0</v>
      </c>
      <c r="M211" s="363">
        <f t="shared" si="44"/>
        <v>3</v>
      </c>
      <c r="N211" s="367">
        <f t="shared" si="44"/>
        <v>3</v>
      </c>
      <c r="O211" s="363">
        <f t="shared" si="44"/>
        <v>2</v>
      </c>
      <c r="P211" s="367">
        <f t="shared" si="44"/>
        <v>2</v>
      </c>
      <c r="Q211" s="363">
        <f t="shared" si="44"/>
        <v>2</v>
      </c>
      <c r="R211" s="367">
        <f t="shared" si="44"/>
        <v>0</v>
      </c>
      <c r="S211" s="363">
        <f t="shared" si="44"/>
        <v>2</v>
      </c>
      <c r="T211" s="367">
        <f t="shared" si="44"/>
        <v>1</v>
      </c>
      <c r="U211" s="363">
        <f t="shared" si="44"/>
        <v>2</v>
      </c>
      <c r="V211" s="367">
        <f t="shared" si="44"/>
        <v>3</v>
      </c>
      <c r="W211" s="363">
        <f t="shared" si="44"/>
        <v>0</v>
      </c>
      <c r="X211" s="367">
        <f t="shared" si="44"/>
        <v>1</v>
      </c>
      <c r="Y211" s="363">
        <f t="shared" si="44"/>
        <v>1</v>
      </c>
      <c r="Z211" s="367">
        <f t="shared" si="44"/>
        <v>2</v>
      </c>
      <c r="AA211" s="363">
        <f t="shared" si="44"/>
        <v>1</v>
      </c>
      <c r="AB211" s="367">
        <f t="shared" si="44"/>
        <v>3</v>
      </c>
      <c r="AC211" s="363">
        <f t="shared" si="44"/>
        <v>6</v>
      </c>
      <c r="AD211" s="367">
        <f t="shared" si="44"/>
        <v>6</v>
      </c>
      <c r="AE211" s="363">
        <f t="shared" si="44"/>
        <v>2</v>
      </c>
      <c r="AF211" s="367">
        <f t="shared" si="44"/>
        <v>13</v>
      </c>
      <c r="AG211" s="363">
        <f t="shared" si="44"/>
        <v>3</v>
      </c>
      <c r="AH211" s="367">
        <f t="shared" si="44"/>
        <v>8</v>
      </c>
      <c r="AI211" s="363">
        <f t="shared" si="44"/>
        <v>3</v>
      </c>
      <c r="AJ211" s="367">
        <f t="shared" si="44"/>
        <v>14</v>
      </c>
      <c r="AK211" s="363">
        <f t="shared" si="44"/>
        <v>6</v>
      </c>
      <c r="AL211" s="367">
        <f t="shared" si="44"/>
        <v>7</v>
      </c>
      <c r="AM211" s="363">
        <f t="shared" si="44"/>
        <v>5</v>
      </c>
      <c r="AN211" s="367">
        <f t="shared" si="44"/>
        <v>1</v>
      </c>
      <c r="AO211" s="368">
        <f t="shared" si="44"/>
        <v>9</v>
      </c>
      <c r="AP211" s="367">
        <f t="shared" si="44"/>
        <v>17</v>
      </c>
      <c r="AQ211" s="365">
        <f t="shared" si="44"/>
        <v>131</v>
      </c>
      <c r="AR211" s="369">
        <f t="shared" si="44"/>
        <v>86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5" customHeight="1" x14ac:dyDescent="0.2">
      <c r="A213" s="734" t="s">
        <v>79</v>
      </c>
      <c r="B213" s="726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9" t="s">
        <v>84</v>
      </c>
      <c r="B214" s="284">
        <v>370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180" t="s">
        <v>85</v>
      </c>
      <c r="B215" s="100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180" t="s">
        <v>86</v>
      </c>
      <c r="B216" s="100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357" t="s">
        <v>87</v>
      </c>
      <c r="B217" s="100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18" customHeight="1" x14ac:dyDescent="0.2">
      <c r="A218" s="371" t="s">
        <v>198</v>
      </c>
      <c r="B218" s="318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18" customHeight="1" x14ac:dyDescent="0.2">
      <c r="A219" s="307" t="s">
        <v>5</v>
      </c>
      <c r="B219" s="291">
        <f>SUM(B214:B218)</f>
        <v>370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26.45" customHeight="1" x14ac:dyDescent="0.2">
      <c r="A221" s="734" t="s">
        <v>79</v>
      </c>
      <c r="B221" s="733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9" t="s">
        <v>84</v>
      </c>
      <c r="B222" s="216">
        <v>1165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180" t="s">
        <v>85</v>
      </c>
      <c r="B223" s="100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180" t="s">
        <v>86</v>
      </c>
      <c r="B224" s="100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18" customHeight="1" x14ac:dyDescent="0.2">
      <c r="A225" s="373" t="s">
        <v>87</v>
      </c>
      <c r="B225" s="91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18" customHeight="1" x14ac:dyDescent="0.2">
      <c r="A226" s="307" t="s">
        <v>5</v>
      </c>
      <c r="B226" s="291">
        <f>SUM(B222:B225)</f>
        <v>1165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4" customHeight="1" x14ac:dyDescent="0.2">
      <c r="A228" s="734" t="s">
        <v>202</v>
      </c>
      <c r="B228" s="733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ht="19.5" customHeight="1" x14ac:dyDescent="0.2">
      <c r="A233" s="729" t="s">
        <v>92</v>
      </c>
      <c r="B233" s="733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228" t="s">
        <v>96</v>
      </c>
      <c r="B234" s="284">
        <v>718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x14ac:dyDescent="0.2">
      <c r="A235" s="229" t="s">
        <v>97</v>
      </c>
      <c r="B235" s="216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230" t="s">
        <v>98</v>
      </c>
      <c r="B236" s="100">
        <v>619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ht="15" customHeight="1" x14ac:dyDescent="0.2">
      <c r="A237" s="230" t="s">
        <v>99</v>
      </c>
      <c r="B237" s="100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230" t="s">
        <v>100</v>
      </c>
      <c r="B238" s="100">
        <v>6</v>
      </c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2"/>
      <c r="CV238" s="2"/>
      <c r="CW238" s="2"/>
      <c r="CX238" s="2"/>
      <c r="CY238" s="2"/>
      <c r="CZ238" s="2"/>
    </row>
    <row r="239" spans="1:104" x14ac:dyDescent="0.2">
      <c r="A239" s="230" t="s">
        <v>207</v>
      </c>
      <c r="B239" s="100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2"/>
      <c r="CV239" s="2"/>
      <c r="CW239" s="2"/>
      <c r="CX239" s="2"/>
      <c r="CY239" s="2"/>
      <c r="CZ239" s="2"/>
    </row>
    <row r="240" spans="1:104" x14ac:dyDescent="0.2">
      <c r="A240" s="230" t="s">
        <v>208</v>
      </c>
      <c r="B240" s="100"/>
      <c r="CU240" s="2"/>
      <c r="CV240" s="2"/>
      <c r="CW240" s="2"/>
      <c r="CX240" s="2"/>
      <c r="CY240" s="2"/>
      <c r="CZ240" s="2"/>
    </row>
    <row r="241" spans="1:104" x14ac:dyDescent="0.2">
      <c r="A241" s="230" t="s">
        <v>101</v>
      </c>
      <c r="B241" s="100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ht="15.75" customHeight="1" x14ac:dyDescent="0.2">
      <c r="A242" s="230" t="s">
        <v>102</v>
      </c>
      <c r="B242" s="100">
        <v>1452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16.5" customHeight="1" x14ac:dyDescent="0.2">
      <c r="A243" s="231" t="s">
        <v>103</v>
      </c>
      <c r="B243" s="100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ht="16.5" customHeight="1" x14ac:dyDescent="0.2">
      <c r="A244" s="232" t="s">
        <v>104</v>
      </c>
      <c r="B244" s="100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233" t="s">
        <v>105</v>
      </c>
      <c r="B245" s="100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x14ac:dyDescent="0.2">
      <c r="A246" s="233" t="s">
        <v>106</v>
      </c>
      <c r="B246" s="100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ht="27" customHeight="1" x14ac:dyDescent="0.2">
      <c r="A247" s="232" t="s">
        <v>107</v>
      </c>
      <c r="B247" s="100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234" t="s">
        <v>108</v>
      </c>
      <c r="B248" s="100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x14ac:dyDescent="0.2">
      <c r="A249" s="235" t="s">
        <v>109</v>
      </c>
      <c r="B249" s="100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x14ac:dyDescent="0.2">
      <c r="A250" s="233" t="s">
        <v>110</v>
      </c>
      <c r="B250" s="100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27" customHeight="1" x14ac:dyDescent="0.2">
      <c r="A251" s="232" t="s">
        <v>111</v>
      </c>
      <c r="B251" s="100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x14ac:dyDescent="0.2">
      <c r="A252" s="232" t="s">
        <v>112</v>
      </c>
      <c r="B252" s="100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x14ac:dyDescent="0.2">
      <c r="A253" s="233" t="s">
        <v>113</v>
      </c>
      <c r="B253" s="100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233" t="s">
        <v>114</v>
      </c>
      <c r="B254" s="100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233" t="s">
        <v>115</v>
      </c>
      <c r="B255" s="100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15" customHeight="1" x14ac:dyDescent="0.2">
      <c r="A256" s="233" t="s">
        <v>116</v>
      </c>
      <c r="B256" s="100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236" t="s">
        <v>117</v>
      </c>
      <c r="B257" s="100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237" t="s">
        <v>118</v>
      </c>
      <c r="B258" s="100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237" t="s">
        <v>119</v>
      </c>
      <c r="B259" s="100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237" t="s">
        <v>120</v>
      </c>
      <c r="B260" s="100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26.25" customHeight="1" x14ac:dyDescent="0.2">
      <c r="A261" s="238" t="s">
        <v>121</v>
      </c>
      <c r="B261" s="100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237" t="s">
        <v>122</v>
      </c>
      <c r="B262" s="100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77" t="s">
        <v>209</v>
      </c>
      <c r="B263" s="100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234" t="s">
        <v>210</v>
      </c>
      <c r="B264" s="100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234" t="s">
        <v>211</v>
      </c>
      <c r="B265" s="100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5" customHeight="1" x14ac:dyDescent="0.2">
      <c r="A266" s="234" t="s">
        <v>212</v>
      </c>
      <c r="B266" s="100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5" customHeight="1" x14ac:dyDescent="0.2">
      <c r="A267" s="234" t="s">
        <v>123</v>
      </c>
      <c r="B267" s="100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15" customHeight="1" x14ac:dyDescent="0.2">
      <c r="A268" s="239" t="s">
        <v>124</v>
      </c>
      <c r="B268" s="318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17.25" customHeight="1" x14ac:dyDescent="0.2">
      <c r="A269" s="312" t="s">
        <v>5</v>
      </c>
      <c r="B269" s="259">
        <f>SUM(B234:B268)</f>
        <v>2795</v>
      </c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30.75" customHeight="1" x14ac:dyDescent="0.2">
      <c r="A270" s="415" t="s">
        <v>250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ht="21.75" customHeight="1" x14ac:dyDescent="0.2">
      <c r="A271" s="860" t="s">
        <v>214</v>
      </c>
      <c r="B271" s="949" t="s">
        <v>5</v>
      </c>
      <c r="C271" s="950"/>
      <c r="D271" s="951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</row>
    <row r="272" spans="1:104" ht="23.25" customHeight="1" x14ac:dyDescent="0.2">
      <c r="A272" s="862"/>
      <c r="B272" s="380" t="s">
        <v>32</v>
      </c>
      <c r="C272" s="116" t="s">
        <v>33</v>
      </c>
      <c r="D272" s="731" t="s">
        <v>34</v>
      </c>
      <c r="E272" s="381" t="s">
        <v>33</v>
      </c>
      <c r="F272" s="737" t="s">
        <v>34</v>
      </c>
      <c r="G272" s="381" t="s">
        <v>33</v>
      </c>
      <c r="H272" s="737" t="s">
        <v>34</v>
      </c>
      <c r="I272" s="381" t="s">
        <v>33</v>
      </c>
      <c r="J272" s="737" t="s">
        <v>34</v>
      </c>
      <c r="K272" s="381" t="s">
        <v>33</v>
      </c>
      <c r="L272" s="737" t="s">
        <v>34</v>
      </c>
      <c r="M272" s="381" t="s">
        <v>33</v>
      </c>
      <c r="N272" s="737" t="s">
        <v>34</v>
      </c>
      <c r="O272" s="381" t="s">
        <v>33</v>
      </c>
      <c r="P272" s="737" t="s">
        <v>34</v>
      </c>
      <c r="Q272" s="381" t="s">
        <v>33</v>
      </c>
      <c r="R272" s="737" t="s">
        <v>34</v>
      </c>
      <c r="S272" s="381" t="s">
        <v>33</v>
      </c>
      <c r="T272" s="737" t="s">
        <v>34</v>
      </c>
      <c r="U272" s="381" t="s">
        <v>33</v>
      </c>
      <c r="V272" s="737" t="s">
        <v>34</v>
      </c>
      <c r="W272" s="381" t="s">
        <v>33</v>
      </c>
      <c r="X272" s="737" t="s">
        <v>34</v>
      </c>
      <c r="Y272" s="381" t="s">
        <v>33</v>
      </c>
      <c r="Z272" s="737" t="s">
        <v>34</v>
      </c>
      <c r="AA272" s="381" t="s">
        <v>33</v>
      </c>
      <c r="AB272" s="737" t="s">
        <v>34</v>
      </c>
      <c r="AC272" s="381" t="s">
        <v>33</v>
      </c>
      <c r="AD272" s="737" t="s">
        <v>34</v>
      </c>
      <c r="AE272" s="381" t="s">
        <v>33</v>
      </c>
      <c r="AF272" s="737" t="s">
        <v>34</v>
      </c>
      <c r="AG272" s="381" t="s">
        <v>33</v>
      </c>
      <c r="AH272" s="737" t="s">
        <v>34</v>
      </c>
      <c r="AI272" s="381" t="s">
        <v>33</v>
      </c>
      <c r="AJ272" s="737" t="s">
        <v>34</v>
      </c>
      <c r="AK272" s="381" t="s">
        <v>33</v>
      </c>
      <c r="AL272" s="737" t="s">
        <v>34</v>
      </c>
      <c r="AM272" s="381" t="s">
        <v>33</v>
      </c>
      <c r="AN272" s="737" t="s">
        <v>34</v>
      </c>
      <c r="AO272" s="381" t="s">
        <v>33</v>
      </c>
      <c r="AP272" s="737" t="s">
        <v>34</v>
      </c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</row>
    <row r="273" spans="1:104" s="385" customFormat="1" ht="16.899999999999999" hidden="1" customHeight="1" x14ac:dyDescent="0.2">
      <c r="A273" s="383" t="s">
        <v>215</v>
      </c>
      <c r="B273" s="736"/>
      <c r="C273" s="381"/>
      <c r="D273" s="737"/>
      <c r="E273" s="381"/>
      <c r="F273" s="737"/>
      <c r="G273" s="381"/>
      <c r="H273" s="737"/>
      <c r="I273" s="381"/>
      <c r="J273" s="737"/>
      <c r="K273" s="381"/>
      <c r="L273" s="737"/>
      <c r="M273" s="381"/>
      <c r="N273" s="737"/>
      <c r="O273" s="381"/>
      <c r="P273" s="737"/>
      <c r="Q273" s="381"/>
      <c r="R273" s="737"/>
      <c r="S273" s="381"/>
      <c r="T273" s="737"/>
      <c r="U273" s="381"/>
      <c r="V273" s="737"/>
      <c r="W273" s="381"/>
      <c r="X273" s="737"/>
      <c r="Y273" s="381"/>
      <c r="Z273" s="737"/>
      <c r="AA273" s="381"/>
      <c r="AB273" s="737"/>
      <c r="AC273" s="381"/>
      <c r="AD273" s="737"/>
      <c r="AE273" s="381"/>
      <c r="AF273" s="737"/>
      <c r="AG273" s="381"/>
      <c r="AH273" s="737"/>
      <c r="AI273" s="381"/>
      <c r="AJ273" s="737"/>
      <c r="AK273" s="381"/>
      <c r="AL273" s="737"/>
      <c r="AM273" s="381"/>
      <c r="AN273" s="737"/>
      <c r="AO273" s="381"/>
      <c r="AP273" s="737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387" t="s">
        <v>216</v>
      </c>
      <c r="B274" s="388">
        <f>SUM(C274:D274)</f>
        <v>33</v>
      </c>
      <c r="C274" s="389">
        <f>+E274+G274+I274+K274+M274+O274+Q274+S274+U274+W274+Y274+AA274+AC274+AE274+AG274+AI274+AK274+AM274+AO274</f>
        <v>21</v>
      </c>
      <c r="D274" s="787">
        <f>+F274+H274+J274+L274+N274+P274+R274+T274+V274+X274+Z274+AB274+AD274+AF274+AH274+AJ274+AL274+AN274+AP274</f>
        <v>12</v>
      </c>
      <c r="E274" s="391">
        <v>0</v>
      </c>
      <c r="F274" s="392">
        <v>0</v>
      </c>
      <c r="G274" s="391">
        <v>0</v>
      </c>
      <c r="H274" s="392">
        <v>0</v>
      </c>
      <c r="I274" s="391">
        <v>0</v>
      </c>
      <c r="J274" s="392">
        <v>0</v>
      </c>
      <c r="K274" s="391">
        <v>0</v>
      </c>
      <c r="L274" s="392">
        <v>0</v>
      </c>
      <c r="M274" s="391">
        <v>0</v>
      </c>
      <c r="N274" s="392">
        <v>0</v>
      </c>
      <c r="O274" s="391">
        <v>0</v>
      </c>
      <c r="P274" s="392">
        <v>0</v>
      </c>
      <c r="Q274" s="391">
        <v>0</v>
      </c>
      <c r="R274" s="392">
        <v>0</v>
      </c>
      <c r="S274" s="391">
        <v>0</v>
      </c>
      <c r="T274" s="392">
        <v>0</v>
      </c>
      <c r="U274" s="391">
        <v>1</v>
      </c>
      <c r="V274" s="392">
        <v>0</v>
      </c>
      <c r="W274" s="391">
        <v>2</v>
      </c>
      <c r="X274" s="392">
        <v>0</v>
      </c>
      <c r="Y274" s="391">
        <v>0</v>
      </c>
      <c r="Z274" s="392">
        <v>0</v>
      </c>
      <c r="AA274" s="391">
        <v>0</v>
      </c>
      <c r="AB274" s="392">
        <v>0</v>
      </c>
      <c r="AC274" s="391">
        <v>3</v>
      </c>
      <c r="AD274" s="392">
        <v>0</v>
      </c>
      <c r="AE274" s="391">
        <v>0</v>
      </c>
      <c r="AF274" s="392">
        <v>1</v>
      </c>
      <c r="AG274" s="391">
        <v>3</v>
      </c>
      <c r="AH274" s="392">
        <v>1</v>
      </c>
      <c r="AI274" s="391">
        <v>0</v>
      </c>
      <c r="AJ274" s="392">
        <v>1</v>
      </c>
      <c r="AK274" s="391">
        <v>4</v>
      </c>
      <c r="AL274" s="392">
        <v>1</v>
      </c>
      <c r="AM274" s="391">
        <v>2</v>
      </c>
      <c r="AN274" s="392">
        <v>0</v>
      </c>
      <c r="AO274" s="391">
        <v>6</v>
      </c>
      <c r="AP274" s="393">
        <v>8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946" t="s">
        <v>217</v>
      </c>
      <c r="B275" s="947"/>
      <c r="C275" s="947"/>
      <c r="D275" s="947"/>
      <c r="E275" s="947"/>
      <c r="F275" s="947"/>
      <c r="G275" s="947"/>
      <c r="H275" s="947"/>
      <c r="I275" s="947"/>
      <c r="J275" s="947"/>
      <c r="K275" s="947"/>
      <c r="L275" s="947"/>
      <c r="M275" s="947"/>
      <c r="N275" s="947"/>
      <c r="O275" s="947"/>
      <c r="P275" s="947"/>
      <c r="Q275" s="947"/>
      <c r="R275" s="947"/>
      <c r="S275" s="947"/>
      <c r="T275" s="947"/>
      <c r="U275" s="947"/>
      <c r="V275" s="947"/>
      <c r="W275" s="947"/>
      <c r="X275" s="947"/>
      <c r="Y275" s="947"/>
      <c r="Z275" s="947"/>
      <c r="AA275" s="947"/>
      <c r="AB275" s="947"/>
      <c r="AC275" s="947"/>
      <c r="AD275" s="947"/>
      <c r="AE275" s="947"/>
      <c r="AF275" s="947"/>
      <c r="AG275" s="947"/>
      <c r="AH275" s="947"/>
      <c r="AI275" s="947"/>
      <c r="AJ275" s="947"/>
      <c r="AK275" s="947"/>
      <c r="AL275" s="947"/>
      <c r="AM275" s="947"/>
      <c r="AN275" s="947"/>
      <c r="AO275" s="947"/>
      <c r="AP275" s="948"/>
      <c r="BY275" s="2"/>
      <c r="BZ275" s="2"/>
    </row>
    <row r="276" spans="1:104" x14ac:dyDescent="0.2">
      <c r="A276" s="394" t="s">
        <v>218</v>
      </c>
      <c r="B276" s="395">
        <f t="shared" ref="B276:B289" si="45">SUM(C276:D276)</f>
        <v>13</v>
      </c>
      <c r="C276" s="396">
        <f t="shared" ref="C276:D288" si="46">+E276+G276+I276+K276+M276+O276+Q276+S276+U276+W276+Y276+AA276+AC276+AE276+AG276+AI276+AK276+AM276+AO276</f>
        <v>9</v>
      </c>
      <c r="D276" s="397">
        <f t="shared" si="46"/>
        <v>4</v>
      </c>
      <c r="E276" s="398"/>
      <c r="F276" s="399"/>
      <c r="G276" s="398"/>
      <c r="H276" s="399"/>
      <c r="I276" s="398"/>
      <c r="J276" s="399"/>
      <c r="K276" s="398"/>
      <c r="L276" s="399"/>
      <c r="M276" s="398"/>
      <c r="N276" s="399"/>
      <c r="O276" s="398"/>
      <c r="P276" s="399"/>
      <c r="Q276" s="398"/>
      <c r="R276" s="399"/>
      <c r="S276" s="398"/>
      <c r="T276" s="399"/>
      <c r="U276" s="398"/>
      <c r="V276" s="399"/>
      <c r="W276" s="398"/>
      <c r="X276" s="399"/>
      <c r="Y276" s="398"/>
      <c r="Z276" s="399"/>
      <c r="AA276" s="398"/>
      <c r="AB276" s="399"/>
      <c r="AC276" s="398">
        <v>1</v>
      </c>
      <c r="AD276" s="399"/>
      <c r="AE276" s="398"/>
      <c r="AF276" s="399"/>
      <c r="AG276" s="398"/>
      <c r="AH276" s="399"/>
      <c r="AI276" s="398"/>
      <c r="AJ276" s="399"/>
      <c r="AK276" s="398">
        <v>2</v>
      </c>
      <c r="AL276" s="399"/>
      <c r="AM276" s="398">
        <v>2</v>
      </c>
      <c r="AN276" s="399"/>
      <c r="AO276" s="398">
        <v>4</v>
      </c>
      <c r="AP276" s="400">
        <v>4</v>
      </c>
      <c r="BY276" s="2"/>
      <c r="BZ276" s="2"/>
    </row>
    <row r="277" spans="1:104" x14ac:dyDescent="0.2">
      <c r="A277" s="233" t="s">
        <v>219</v>
      </c>
      <c r="B277" s="401">
        <f t="shared" si="45"/>
        <v>2</v>
      </c>
      <c r="C277" s="402">
        <f>+E277+G277+I277+K277+M277+O277+Q277+S277+U277+W277+Y277+AA277+AC277+AE277+AG277+AI277+AK277+AM277+AO277</f>
        <v>1</v>
      </c>
      <c r="D277" s="403">
        <f t="shared" si="46"/>
        <v>1</v>
      </c>
      <c r="E277" s="404"/>
      <c r="F277" s="405"/>
      <c r="G277" s="404"/>
      <c r="H277" s="405"/>
      <c r="I277" s="404"/>
      <c r="J277" s="405"/>
      <c r="K277" s="404"/>
      <c r="L277" s="405"/>
      <c r="M277" s="404"/>
      <c r="N277" s="405"/>
      <c r="O277" s="404"/>
      <c r="P277" s="405"/>
      <c r="Q277" s="404"/>
      <c r="R277" s="405"/>
      <c r="S277" s="404"/>
      <c r="T277" s="405"/>
      <c r="U277" s="404">
        <v>1</v>
      </c>
      <c r="V277" s="405"/>
      <c r="W277" s="404"/>
      <c r="X277" s="405"/>
      <c r="Y277" s="404"/>
      <c r="Z277" s="405"/>
      <c r="AA277" s="404"/>
      <c r="AB277" s="405"/>
      <c r="AC277" s="404"/>
      <c r="AD277" s="405"/>
      <c r="AE277" s="404"/>
      <c r="AF277" s="405"/>
      <c r="AG277" s="404"/>
      <c r="AH277" s="405"/>
      <c r="AI277" s="404"/>
      <c r="AJ277" s="405"/>
      <c r="AK277" s="404"/>
      <c r="AL277" s="405"/>
      <c r="AM277" s="404"/>
      <c r="AN277" s="405"/>
      <c r="AO277" s="404"/>
      <c r="AP277" s="406">
        <v>1</v>
      </c>
      <c r="BY277" s="2"/>
      <c r="BZ277" s="2"/>
    </row>
    <row r="278" spans="1:104" x14ac:dyDescent="0.2">
      <c r="A278" s="233" t="s">
        <v>220</v>
      </c>
      <c r="B278" s="401">
        <f t="shared" si="45"/>
        <v>13</v>
      </c>
      <c r="C278" s="402">
        <f t="shared" si="46"/>
        <v>8</v>
      </c>
      <c r="D278" s="403">
        <f t="shared" si="46"/>
        <v>5</v>
      </c>
      <c r="E278" s="404"/>
      <c r="F278" s="405"/>
      <c r="G278" s="404"/>
      <c r="H278" s="405"/>
      <c r="I278" s="404"/>
      <c r="J278" s="405"/>
      <c r="K278" s="404"/>
      <c r="L278" s="405"/>
      <c r="M278" s="404"/>
      <c r="N278" s="405"/>
      <c r="O278" s="404"/>
      <c r="P278" s="405"/>
      <c r="Q278" s="404"/>
      <c r="R278" s="405"/>
      <c r="S278" s="404"/>
      <c r="T278" s="405"/>
      <c r="U278" s="404">
        <v>1</v>
      </c>
      <c r="V278" s="405"/>
      <c r="W278" s="404"/>
      <c r="X278" s="405"/>
      <c r="Y278" s="404"/>
      <c r="Z278" s="405"/>
      <c r="AA278" s="404"/>
      <c r="AB278" s="405"/>
      <c r="AC278" s="404">
        <v>1</v>
      </c>
      <c r="AD278" s="405"/>
      <c r="AE278" s="404"/>
      <c r="AF278" s="405"/>
      <c r="AG278" s="404"/>
      <c r="AH278" s="405">
        <v>1</v>
      </c>
      <c r="AI278" s="404"/>
      <c r="AJ278" s="405"/>
      <c r="AK278" s="404">
        <v>2</v>
      </c>
      <c r="AL278" s="405"/>
      <c r="AM278" s="404">
        <v>1</v>
      </c>
      <c r="AN278" s="405"/>
      <c r="AO278" s="404">
        <v>3</v>
      </c>
      <c r="AP278" s="406">
        <v>4</v>
      </c>
      <c r="BY278" s="2"/>
      <c r="BZ278" s="2"/>
    </row>
    <row r="279" spans="1:104" x14ac:dyDescent="0.2">
      <c r="A279" s="233" t="s">
        <v>221</v>
      </c>
      <c r="B279" s="401">
        <f t="shared" si="45"/>
        <v>13</v>
      </c>
      <c r="C279" s="402">
        <f t="shared" si="46"/>
        <v>8</v>
      </c>
      <c r="D279" s="403">
        <f t="shared" si="46"/>
        <v>5</v>
      </c>
      <c r="E279" s="404"/>
      <c r="F279" s="405"/>
      <c r="G279" s="404"/>
      <c r="H279" s="405"/>
      <c r="I279" s="404"/>
      <c r="J279" s="405"/>
      <c r="K279" s="404"/>
      <c r="L279" s="405"/>
      <c r="M279" s="404"/>
      <c r="N279" s="405"/>
      <c r="O279" s="404"/>
      <c r="P279" s="405"/>
      <c r="Q279" s="404"/>
      <c r="R279" s="405"/>
      <c r="S279" s="404"/>
      <c r="T279" s="405"/>
      <c r="U279" s="404">
        <v>1</v>
      </c>
      <c r="V279" s="405"/>
      <c r="W279" s="404"/>
      <c r="X279" s="405"/>
      <c r="Y279" s="404"/>
      <c r="Z279" s="405"/>
      <c r="AA279" s="404"/>
      <c r="AB279" s="405"/>
      <c r="AC279" s="404"/>
      <c r="AD279" s="405"/>
      <c r="AE279" s="404"/>
      <c r="AF279" s="405"/>
      <c r="AG279" s="404">
        <v>1</v>
      </c>
      <c r="AH279" s="405">
        <v>2</v>
      </c>
      <c r="AI279" s="404"/>
      <c r="AJ279" s="405"/>
      <c r="AK279" s="404">
        <v>1</v>
      </c>
      <c r="AL279" s="405"/>
      <c r="AM279" s="404">
        <v>2</v>
      </c>
      <c r="AN279" s="405"/>
      <c r="AO279" s="404">
        <v>3</v>
      </c>
      <c r="AP279" s="406">
        <v>3</v>
      </c>
      <c r="BY279" s="2"/>
      <c r="BZ279" s="2"/>
    </row>
    <row r="280" spans="1:104" x14ac:dyDescent="0.2">
      <c r="A280" s="233" t="s">
        <v>222</v>
      </c>
      <c r="B280" s="401">
        <f t="shared" si="45"/>
        <v>15</v>
      </c>
      <c r="C280" s="402">
        <f t="shared" si="46"/>
        <v>7</v>
      </c>
      <c r="D280" s="403">
        <f t="shared" si="46"/>
        <v>8</v>
      </c>
      <c r="E280" s="404"/>
      <c r="F280" s="405"/>
      <c r="G280" s="404"/>
      <c r="H280" s="405"/>
      <c r="I280" s="404"/>
      <c r="J280" s="405"/>
      <c r="K280" s="404"/>
      <c r="L280" s="405"/>
      <c r="M280" s="404"/>
      <c r="N280" s="405"/>
      <c r="O280" s="404"/>
      <c r="P280" s="405"/>
      <c r="Q280" s="404"/>
      <c r="R280" s="405"/>
      <c r="S280" s="404"/>
      <c r="T280" s="405"/>
      <c r="U280" s="404"/>
      <c r="V280" s="405"/>
      <c r="W280" s="404"/>
      <c r="X280" s="405"/>
      <c r="Y280" s="404"/>
      <c r="Z280" s="405"/>
      <c r="AA280" s="404"/>
      <c r="AB280" s="405"/>
      <c r="AC280" s="404">
        <v>3</v>
      </c>
      <c r="AD280" s="405"/>
      <c r="AE280" s="404"/>
      <c r="AF280" s="405">
        <v>1</v>
      </c>
      <c r="AG280" s="404">
        <v>1</v>
      </c>
      <c r="AH280" s="405"/>
      <c r="AI280" s="404"/>
      <c r="AJ280" s="405">
        <v>2</v>
      </c>
      <c r="AK280" s="404">
        <v>1</v>
      </c>
      <c r="AL280" s="405">
        <v>1</v>
      </c>
      <c r="AM280" s="404">
        <v>2</v>
      </c>
      <c r="AN280" s="405"/>
      <c r="AO280" s="404"/>
      <c r="AP280" s="406">
        <v>4</v>
      </c>
      <c r="BY280" s="2"/>
      <c r="BZ280" s="2"/>
    </row>
    <row r="281" spans="1:104" x14ac:dyDescent="0.2">
      <c r="A281" s="233" t="s">
        <v>223</v>
      </c>
      <c r="B281" s="401">
        <f t="shared" si="45"/>
        <v>8</v>
      </c>
      <c r="C281" s="402">
        <f t="shared" si="46"/>
        <v>3</v>
      </c>
      <c r="D281" s="403">
        <f t="shared" si="46"/>
        <v>5</v>
      </c>
      <c r="E281" s="404"/>
      <c r="F281" s="405"/>
      <c r="G281" s="404"/>
      <c r="H281" s="405"/>
      <c r="I281" s="404"/>
      <c r="J281" s="405"/>
      <c r="K281" s="404"/>
      <c r="L281" s="405"/>
      <c r="M281" s="404"/>
      <c r="N281" s="405"/>
      <c r="O281" s="404"/>
      <c r="P281" s="405"/>
      <c r="Q281" s="404"/>
      <c r="R281" s="405"/>
      <c r="S281" s="404"/>
      <c r="T281" s="405"/>
      <c r="U281" s="404"/>
      <c r="V281" s="405"/>
      <c r="W281" s="404"/>
      <c r="X281" s="405"/>
      <c r="Y281" s="404"/>
      <c r="Z281" s="405"/>
      <c r="AA281" s="404"/>
      <c r="AB281" s="405"/>
      <c r="AC281" s="404"/>
      <c r="AD281" s="405"/>
      <c r="AE281" s="404"/>
      <c r="AF281" s="405"/>
      <c r="AG281" s="404"/>
      <c r="AH281" s="405"/>
      <c r="AI281" s="404"/>
      <c r="AJ281" s="405">
        <v>1</v>
      </c>
      <c r="AK281" s="404"/>
      <c r="AL281" s="405">
        <v>1</v>
      </c>
      <c r="AM281" s="404">
        <v>1</v>
      </c>
      <c r="AN281" s="405"/>
      <c r="AO281" s="404">
        <v>2</v>
      </c>
      <c r="AP281" s="406">
        <v>3</v>
      </c>
      <c r="BY281" s="2"/>
      <c r="BZ281" s="2"/>
    </row>
    <row r="282" spans="1:104" x14ac:dyDescent="0.2">
      <c r="A282" s="233" t="s">
        <v>224</v>
      </c>
      <c r="B282" s="401">
        <f t="shared" si="45"/>
        <v>0</v>
      </c>
      <c r="C282" s="402">
        <f t="shared" si="46"/>
        <v>0</v>
      </c>
      <c r="D282" s="403">
        <f>+F282+H282+J282+L282+N282+P282+R282+T282+V282+X282+Z282+AB282+AD282+AF282+AH282+AJ282+AL282+AN282+AP282</f>
        <v>0</v>
      </c>
      <c r="E282" s="404"/>
      <c r="F282" s="405"/>
      <c r="G282" s="404"/>
      <c r="H282" s="405"/>
      <c r="I282" s="404"/>
      <c r="J282" s="405"/>
      <c r="K282" s="404"/>
      <c r="L282" s="405"/>
      <c r="M282" s="404"/>
      <c r="N282" s="405"/>
      <c r="O282" s="404"/>
      <c r="P282" s="405"/>
      <c r="Q282" s="404"/>
      <c r="R282" s="405"/>
      <c r="S282" s="404"/>
      <c r="T282" s="405"/>
      <c r="U282" s="404"/>
      <c r="V282" s="405"/>
      <c r="W282" s="404"/>
      <c r="X282" s="405"/>
      <c r="Y282" s="404"/>
      <c r="Z282" s="405"/>
      <c r="AA282" s="404"/>
      <c r="AB282" s="405"/>
      <c r="AC282" s="404"/>
      <c r="AD282" s="405"/>
      <c r="AE282" s="404"/>
      <c r="AF282" s="405"/>
      <c r="AG282" s="404"/>
      <c r="AH282" s="405"/>
      <c r="AI282" s="404"/>
      <c r="AJ282" s="405"/>
      <c r="AK282" s="404"/>
      <c r="AL282" s="405"/>
      <c r="AM282" s="404"/>
      <c r="AN282" s="405"/>
      <c r="AO282" s="404"/>
      <c r="AP282" s="406"/>
      <c r="BY282" s="2"/>
      <c r="BZ282" s="2"/>
    </row>
    <row r="283" spans="1:104" ht="23.25" customHeight="1" x14ac:dyDescent="0.2">
      <c r="A283" s="232" t="s">
        <v>225</v>
      </c>
      <c r="B283" s="401">
        <f t="shared" si="45"/>
        <v>0</v>
      </c>
      <c r="C283" s="402">
        <f t="shared" si="46"/>
        <v>0</v>
      </c>
      <c r="D283" s="403">
        <f t="shared" si="46"/>
        <v>0</v>
      </c>
      <c r="E283" s="404"/>
      <c r="F283" s="405"/>
      <c r="G283" s="404"/>
      <c r="H283" s="405"/>
      <c r="I283" s="404"/>
      <c r="J283" s="405"/>
      <c r="K283" s="404"/>
      <c r="L283" s="405"/>
      <c r="M283" s="404"/>
      <c r="N283" s="405"/>
      <c r="O283" s="404"/>
      <c r="P283" s="405"/>
      <c r="Q283" s="404"/>
      <c r="R283" s="405"/>
      <c r="S283" s="404"/>
      <c r="T283" s="405"/>
      <c r="U283" s="404"/>
      <c r="V283" s="405"/>
      <c r="W283" s="404"/>
      <c r="X283" s="405"/>
      <c r="Y283" s="404"/>
      <c r="Z283" s="405"/>
      <c r="AA283" s="404"/>
      <c r="AB283" s="405"/>
      <c r="AC283" s="404"/>
      <c r="AD283" s="405"/>
      <c r="AE283" s="404"/>
      <c r="AF283" s="405"/>
      <c r="AG283" s="404"/>
      <c r="AH283" s="405"/>
      <c r="AI283" s="404"/>
      <c r="AJ283" s="405"/>
      <c r="AK283" s="404"/>
      <c r="AL283" s="405"/>
      <c r="AM283" s="404"/>
      <c r="AN283" s="405"/>
      <c r="AO283" s="404"/>
      <c r="AP283" s="406"/>
      <c r="BY283" s="2"/>
      <c r="BZ283" s="2"/>
    </row>
    <row r="284" spans="1:104" ht="25.5" customHeight="1" x14ac:dyDescent="0.2">
      <c r="A284" s="407" t="s">
        <v>226</v>
      </c>
      <c r="B284" s="401">
        <f t="shared" si="45"/>
        <v>0</v>
      </c>
      <c r="C284" s="402">
        <f t="shared" si="46"/>
        <v>0</v>
      </c>
      <c r="D284" s="403">
        <f>+F284+H284+J284+L284+N284+P284+R284+T284+V284+X284+Z284+AB284+AD284+AF284+AH284+AJ284+AL284+AN284+AP284</f>
        <v>0</v>
      </c>
      <c r="E284" s="404"/>
      <c r="F284" s="405"/>
      <c r="G284" s="404"/>
      <c r="H284" s="405"/>
      <c r="I284" s="404"/>
      <c r="J284" s="405"/>
      <c r="K284" s="404"/>
      <c r="L284" s="405"/>
      <c r="M284" s="404"/>
      <c r="N284" s="405"/>
      <c r="O284" s="404"/>
      <c r="P284" s="405"/>
      <c r="Q284" s="404"/>
      <c r="R284" s="405"/>
      <c r="S284" s="404"/>
      <c r="T284" s="405"/>
      <c r="U284" s="404"/>
      <c r="V284" s="405"/>
      <c r="W284" s="404"/>
      <c r="X284" s="405"/>
      <c r="Y284" s="404"/>
      <c r="Z284" s="405"/>
      <c r="AA284" s="404"/>
      <c r="AB284" s="405"/>
      <c r="AC284" s="404"/>
      <c r="AD284" s="405"/>
      <c r="AE284" s="404"/>
      <c r="AF284" s="405"/>
      <c r="AG284" s="404"/>
      <c r="AH284" s="405"/>
      <c r="AI284" s="404"/>
      <c r="AJ284" s="405"/>
      <c r="AK284" s="404"/>
      <c r="AL284" s="405"/>
      <c r="AM284" s="404"/>
      <c r="AN284" s="405"/>
      <c r="AO284" s="404"/>
      <c r="AP284" s="406"/>
      <c r="BY284" s="2"/>
      <c r="BZ284" s="2"/>
    </row>
    <row r="285" spans="1:104" x14ac:dyDescent="0.2">
      <c r="A285" s="233" t="s">
        <v>227</v>
      </c>
      <c r="B285" s="401">
        <f t="shared" si="45"/>
        <v>0</v>
      </c>
      <c r="C285" s="402">
        <f t="shared" si="46"/>
        <v>0</v>
      </c>
      <c r="D285" s="403">
        <f t="shared" si="46"/>
        <v>0</v>
      </c>
      <c r="E285" s="404"/>
      <c r="F285" s="405"/>
      <c r="G285" s="404"/>
      <c r="H285" s="405"/>
      <c r="I285" s="404"/>
      <c r="J285" s="405"/>
      <c r="K285" s="404"/>
      <c r="L285" s="405"/>
      <c r="M285" s="404"/>
      <c r="N285" s="405"/>
      <c r="O285" s="404"/>
      <c r="P285" s="405"/>
      <c r="Q285" s="404"/>
      <c r="R285" s="405"/>
      <c r="S285" s="404"/>
      <c r="T285" s="405"/>
      <c r="U285" s="404"/>
      <c r="V285" s="405"/>
      <c r="W285" s="404"/>
      <c r="X285" s="405"/>
      <c r="Y285" s="404"/>
      <c r="Z285" s="405"/>
      <c r="AA285" s="404"/>
      <c r="AB285" s="405"/>
      <c r="AC285" s="404"/>
      <c r="AD285" s="405"/>
      <c r="AE285" s="404"/>
      <c r="AF285" s="405"/>
      <c r="AG285" s="404"/>
      <c r="AH285" s="405"/>
      <c r="AI285" s="404"/>
      <c r="AJ285" s="405"/>
      <c r="AK285" s="404"/>
      <c r="AL285" s="405"/>
      <c r="AM285" s="404"/>
      <c r="AN285" s="405"/>
      <c r="AO285" s="404"/>
      <c r="AP285" s="406"/>
      <c r="BY285" s="2"/>
      <c r="BZ285" s="2"/>
    </row>
    <row r="286" spans="1:104" x14ac:dyDescent="0.2">
      <c r="A286" s="233" t="s">
        <v>228</v>
      </c>
      <c r="B286" s="401">
        <f t="shared" si="45"/>
        <v>0</v>
      </c>
      <c r="C286" s="402">
        <f t="shared" si="46"/>
        <v>0</v>
      </c>
      <c r="D286" s="403">
        <f t="shared" si="46"/>
        <v>0</v>
      </c>
      <c r="E286" s="404"/>
      <c r="F286" s="405"/>
      <c r="G286" s="404"/>
      <c r="H286" s="405"/>
      <c r="I286" s="404"/>
      <c r="J286" s="405"/>
      <c r="K286" s="404"/>
      <c r="L286" s="405"/>
      <c r="M286" s="404"/>
      <c r="N286" s="405"/>
      <c r="O286" s="404"/>
      <c r="P286" s="405"/>
      <c r="Q286" s="404"/>
      <c r="R286" s="405"/>
      <c r="S286" s="404"/>
      <c r="T286" s="405"/>
      <c r="U286" s="404"/>
      <c r="V286" s="405"/>
      <c r="W286" s="404"/>
      <c r="X286" s="405"/>
      <c r="Y286" s="404"/>
      <c r="Z286" s="405"/>
      <c r="AA286" s="404"/>
      <c r="AB286" s="405"/>
      <c r="AC286" s="404"/>
      <c r="AD286" s="405"/>
      <c r="AE286" s="404"/>
      <c r="AF286" s="405"/>
      <c r="AG286" s="404"/>
      <c r="AH286" s="405"/>
      <c r="AI286" s="404"/>
      <c r="AJ286" s="405"/>
      <c r="AK286" s="404"/>
      <c r="AL286" s="405"/>
      <c r="AM286" s="404"/>
      <c r="AN286" s="405"/>
      <c r="AO286" s="404"/>
      <c r="AP286" s="406"/>
      <c r="BY286" s="2"/>
      <c r="BZ286" s="2"/>
    </row>
    <row r="287" spans="1:104" x14ac:dyDescent="0.2">
      <c r="A287" s="233" t="s">
        <v>229</v>
      </c>
      <c r="B287" s="401">
        <f t="shared" si="45"/>
        <v>0</v>
      </c>
      <c r="C287" s="402">
        <f t="shared" si="46"/>
        <v>0</v>
      </c>
      <c r="D287" s="403">
        <f t="shared" si="46"/>
        <v>0</v>
      </c>
      <c r="E287" s="404"/>
      <c r="F287" s="405"/>
      <c r="G287" s="404"/>
      <c r="H287" s="405"/>
      <c r="I287" s="404"/>
      <c r="J287" s="405"/>
      <c r="K287" s="404"/>
      <c r="L287" s="405"/>
      <c r="M287" s="404"/>
      <c r="N287" s="405"/>
      <c r="O287" s="404"/>
      <c r="P287" s="405"/>
      <c r="Q287" s="404"/>
      <c r="R287" s="405"/>
      <c r="S287" s="404"/>
      <c r="T287" s="405"/>
      <c r="U287" s="404"/>
      <c r="V287" s="405"/>
      <c r="W287" s="404"/>
      <c r="X287" s="405"/>
      <c r="Y287" s="404"/>
      <c r="Z287" s="405"/>
      <c r="AA287" s="404"/>
      <c r="AB287" s="405"/>
      <c r="AC287" s="404"/>
      <c r="AD287" s="405"/>
      <c r="AE287" s="404"/>
      <c r="AF287" s="405"/>
      <c r="AG287" s="404"/>
      <c r="AH287" s="405"/>
      <c r="AI287" s="404"/>
      <c r="AJ287" s="405"/>
      <c r="AK287" s="404"/>
      <c r="AL287" s="405"/>
      <c r="AM287" s="404"/>
      <c r="AN287" s="405"/>
      <c r="AO287" s="404"/>
      <c r="AP287" s="406"/>
      <c r="BY287" s="2"/>
      <c r="BZ287" s="2"/>
    </row>
    <row r="288" spans="1:104" x14ac:dyDescent="0.2">
      <c r="A288" s="233" t="s">
        <v>230</v>
      </c>
      <c r="B288" s="401">
        <f t="shared" si="45"/>
        <v>0</v>
      </c>
      <c r="C288" s="402">
        <f t="shared" si="46"/>
        <v>0</v>
      </c>
      <c r="D288" s="403">
        <f t="shared" si="46"/>
        <v>0</v>
      </c>
      <c r="E288" s="404"/>
      <c r="F288" s="405"/>
      <c r="G288" s="404"/>
      <c r="H288" s="405"/>
      <c r="I288" s="404"/>
      <c r="J288" s="405"/>
      <c r="K288" s="404"/>
      <c r="L288" s="405"/>
      <c r="M288" s="404"/>
      <c r="N288" s="405"/>
      <c r="O288" s="404"/>
      <c r="P288" s="405"/>
      <c r="Q288" s="404"/>
      <c r="R288" s="405"/>
      <c r="S288" s="404"/>
      <c r="T288" s="405"/>
      <c r="U288" s="404"/>
      <c r="V288" s="405"/>
      <c r="W288" s="404"/>
      <c r="X288" s="405"/>
      <c r="Y288" s="404"/>
      <c r="Z288" s="405"/>
      <c r="AA288" s="404"/>
      <c r="AB288" s="405"/>
      <c r="AC288" s="404"/>
      <c r="AD288" s="405"/>
      <c r="AE288" s="404"/>
      <c r="AF288" s="405"/>
      <c r="AG288" s="404"/>
      <c r="AH288" s="405"/>
      <c r="AI288" s="404"/>
      <c r="AJ288" s="405"/>
      <c r="AK288" s="404"/>
      <c r="AL288" s="405"/>
      <c r="AM288" s="404"/>
      <c r="AN288" s="405"/>
      <c r="AO288" s="404"/>
      <c r="AP288" s="406"/>
      <c r="BY288" s="2"/>
      <c r="BZ288" s="2"/>
    </row>
    <row r="289" spans="1:104" x14ac:dyDescent="0.2">
      <c r="A289" s="237" t="s">
        <v>231</v>
      </c>
      <c r="B289" s="401">
        <f t="shared" si="45"/>
        <v>0</v>
      </c>
      <c r="C289" s="402">
        <f>+E289+G289+I289+K289+M289+O289+Q289+S289+U289+W289+Y289+AA289+AC289+AE289+AG289+AI289+AK289+AM289+AO289</f>
        <v>0</v>
      </c>
      <c r="D289" s="403">
        <f>+F289+H289+J289+L289+N289+P289+R289+T289+V289+X289+Z289+AB289+AD289+AF289+AH289+AJ289+AL289+AN289+AP289</f>
        <v>0</v>
      </c>
      <c r="E289" s="404"/>
      <c r="F289" s="405"/>
      <c r="G289" s="404"/>
      <c r="H289" s="405"/>
      <c r="I289" s="404"/>
      <c r="J289" s="405"/>
      <c r="K289" s="404"/>
      <c r="L289" s="405"/>
      <c r="M289" s="404"/>
      <c r="N289" s="405"/>
      <c r="O289" s="404"/>
      <c r="P289" s="405"/>
      <c r="Q289" s="404"/>
      <c r="R289" s="405"/>
      <c r="S289" s="404"/>
      <c r="T289" s="405"/>
      <c r="U289" s="404"/>
      <c r="V289" s="405"/>
      <c r="W289" s="404"/>
      <c r="X289" s="405"/>
      <c r="Y289" s="404"/>
      <c r="Z289" s="405"/>
      <c r="AA289" s="404"/>
      <c r="AB289" s="405"/>
      <c r="AC289" s="404"/>
      <c r="AD289" s="405"/>
      <c r="AE289" s="404"/>
      <c r="AF289" s="405"/>
      <c r="AG289" s="404"/>
      <c r="AH289" s="405"/>
      <c r="AI289" s="404"/>
      <c r="AJ289" s="405"/>
      <c r="AK289" s="404"/>
      <c r="AL289" s="405"/>
      <c r="AM289" s="404"/>
      <c r="AN289" s="405"/>
      <c r="AO289" s="404"/>
      <c r="AP289" s="406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x14ac:dyDescent="0.2">
      <c r="A290" s="229" t="s">
        <v>251</v>
      </c>
      <c r="B290" s="401">
        <f t="shared" ref="B290:B292" si="47">SUM(C290:D290)</f>
        <v>0</v>
      </c>
      <c r="C290" s="402">
        <f t="shared" ref="C290:D293" si="48">+E290+G290+I290+K290+M290+O290+Q290+S290+U290+W290+Y290+AA290+AC290+AE290+AG290+AI290+AK290+AM290+AO290</f>
        <v>0</v>
      </c>
      <c r="D290" s="403">
        <f t="shared" si="48"/>
        <v>0</v>
      </c>
      <c r="E290" s="404"/>
      <c r="F290" s="405"/>
      <c r="G290" s="404"/>
      <c r="H290" s="405"/>
      <c r="I290" s="404"/>
      <c r="J290" s="405"/>
      <c r="K290" s="404"/>
      <c r="L290" s="405"/>
      <c r="M290" s="404"/>
      <c r="N290" s="405"/>
      <c r="O290" s="404"/>
      <c r="P290" s="405"/>
      <c r="Q290" s="404"/>
      <c r="R290" s="405"/>
      <c r="S290" s="404"/>
      <c r="T290" s="405"/>
      <c r="U290" s="404"/>
      <c r="V290" s="405"/>
      <c r="W290" s="404"/>
      <c r="X290" s="405"/>
      <c r="Y290" s="404"/>
      <c r="Z290" s="405"/>
      <c r="AA290" s="404"/>
      <c r="AB290" s="405"/>
      <c r="AC290" s="404"/>
      <c r="AD290" s="405"/>
      <c r="AE290" s="404"/>
      <c r="AF290" s="405"/>
      <c r="AG290" s="404"/>
      <c r="AH290" s="405"/>
      <c r="AI290" s="404"/>
      <c r="AJ290" s="405"/>
      <c r="AK290" s="404"/>
      <c r="AL290" s="405"/>
      <c r="AM290" s="404"/>
      <c r="AN290" s="405"/>
      <c r="AO290" s="404"/>
      <c r="AP290" s="406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x14ac:dyDescent="0.2">
      <c r="A291" s="288" t="s">
        <v>252</v>
      </c>
      <c r="B291" s="401">
        <f t="shared" si="47"/>
        <v>0</v>
      </c>
      <c r="C291" s="402">
        <f t="shared" si="48"/>
        <v>0</v>
      </c>
      <c r="D291" s="403">
        <f t="shared" si="48"/>
        <v>0</v>
      </c>
      <c r="E291" s="404"/>
      <c r="F291" s="405"/>
      <c r="G291" s="404"/>
      <c r="H291" s="405"/>
      <c r="I291" s="404"/>
      <c r="J291" s="405"/>
      <c r="K291" s="404"/>
      <c r="L291" s="405"/>
      <c r="M291" s="404"/>
      <c r="N291" s="405"/>
      <c r="O291" s="404"/>
      <c r="P291" s="405"/>
      <c r="Q291" s="404"/>
      <c r="R291" s="405"/>
      <c r="S291" s="404"/>
      <c r="T291" s="405"/>
      <c r="U291" s="404"/>
      <c r="V291" s="405"/>
      <c r="W291" s="404"/>
      <c r="X291" s="405"/>
      <c r="Y291" s="404"/>
      <c r="Z291" s="405"/>
      <c r="AA291" s="404"/>
      <c r="AB291" s="405"/>
      <c r="AC291" s="404"/>
      <c r="AD291" s="405"/>
      <c r="AE291" s="404"/>
      <c r="AF291" s="405"/>
      <c r="AG291" s="404"/>
      <c r="AH291" s="405"/>
      <c r="AI291" s="404"/>
      <c r="AJ291" s="405"/>
      <c r="AK291" s="404"/>
      <c r="AL291" s="405"/>
      <c r="AM291" s="404"/>
      <c r="AN291" s="405"/>
      <c r="AO291" s="404"/>
      <c r="AP291" s="406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x14ac:dyDescent="0.2">
      <c r="A292" s="47" t="s">
        <v>253</v>
      </c>
      <c r="B292" s="401">
        <f t="shared" si="47"/>
        <v>0</v>
      </c>
      <c r="C292" s="402">
        <f>+E292+G292+I292+K292+M292+O292+Q292+S292+U292+W292+Y292+AA292+AC292+AE292+AG292+AI292+AK292+AM292+AO292</f>
        <v>0</v>
      </c>
      <c r="D292" s="403">
        <f t="shared" si="48"/>
        <v>0</v>
      </c>
      <c r="E292" s="404"/>
      <c r="F292" s="405"/>
      <c r="G292" s="404"/>
      <c r="H292" s="405"/>
      <c r="I292" s="404"/>
      <c r="J292" s="405"/>
      <c r="K292" s="404"/>
      <c r="L292" s="405"/>
      <c r="M292" s="404"/>
      <c r="N292" s="405"/>
      <c r="O292" s="404"/>
      <c r="P292" s="405"/>
      <c r="Q292" s="404"/>
      <c r="R292" s="405"/>
      <c r="S292" s="404"/>
      <c r="T292" s="405"/>
      <c r="U292" s="404"/>
      <c r="V292" s="405"/>
      <c r="W292" s="404"/>
      <c r="X292" s="405"/>
      <c r="Y292" s="404"/>
      <c r="Z292" s="405"/>
      <c r="AA292" s="404"/>
      <c r="AB292" s="405"/>
      <c r="AC292" s="404"/>
      <c r="AD292" s="405"/>
      <c r="AE292" s="404"/>
      <c r="AF292" s="405"/>
      <c r="AG292" s="404"/>
      <c r="AH292" s="405"/>
      <c r="AI292" s="404"/>
      <c r="AJ292" s="405"/>
      <c r="AK292" s="404"/>
      <c r="AL292" s="405"/>
      <c r="AM292" s="404"/>
      <c r="AN292" s="405"/>
      <c r="AO292" s="404"/>
      <c r="AP292" s="406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x14ac:dyDescent="0.2">
      <c r="A293" s="365" t="s">
        <v>254</v>
      </c>
      <c r="B293" s="409">
        <f>SUM(C293:D293)</f>
        <v>0</v>
      </c>
      <c r="C293" s="410">
        <f t="shared" si="48"/>
        <v>0</v>
      </c>
      <c r="D293" s="411">
        <f t="shared" si="48"/>
        <v>0</v>
      </c>
      <c r="E293" s="412"/>
      <c r="F293" s="413"/>
      <c r="G293" s="412"/>
      <c r="H293" s="413"/>
      <c r="I293" s="412"/>
      <c r="J293" s="413"/>
      <c r="K293" s="412"/>
      <c r="L293" s="413"/>
      <c r="M293" s="412"/>
      <c r="N293" s="413"/>
      <c r="O293" s="412"/>
      <c r="P293" s="413"/>
      <c r="Q293" s="412"/>
      <c r="R293" s="413"/>
      <c r="S293" s="412"/>
      <c r="T293" s="413"/>
      <c r="U293" s="412"/>
      <c r="V293" s="413"/>
      <c r="W293" s="412"/>
      <c r="X293" s="413"/>
      <c r="Y293" s="412"/>
      <c r="Z293" s="413"/>
      <c r="AA293" s="412"/>
      <c r="AB293" s="413"/>
      <c r="AC293" s="412"/>
      <c r="AD293" s="413"/>
      <c r="AE293" s="412"/>
      <c r="AF293" s="413"/>
      <c r="AG293" s="412"/>
      <c r="AH293" s="413"/>
      <c r="AI293" s="412"/>
      <c r="AJ293" s="413"/>
      <c r="AK293" s="412"/>
      <c r="AL293" s="413"/>
      <c r="AM293" s="412"/>
      <c r="AN293" s="413"/>
      <c r="AO293" s="412"/>
      <c r="AP293" s="414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7.75" customHeight="1" x14ac:dyDescent="0.2">
      <c r="A294" s="415" t="s">
        <v>255</v>
      </c>
      <c r="B294" s="415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x14ac:dyDescent="0.2">
      <c r="A295" s="860" t="s">
        <v>50</v>
      </c>
      <c r="B295" s="949" t="s">
        <v>5</v>
      </c>
      <c r="C295" s="950"/>
      <c r="D295" s="951"/>
      <c r="E295" s="940" t="s">
        <v>10</v>
      </c>
      <c r="F295" s="940"/>
      <c r="G295" s="940" t="s">
        <v>11</v>
      </c>
      <c r="H295" s="940"/>
      <c r="I295" s="945" t="s">
        <v>12</v>
      </c>
      <c r="J295" s="945"/>
      <c r="K295" s="945" t="s">
        <v>13</v>
      </c>
      <c r="L295" s="945"/>
      <c r="M295" s="945" t="s">
        <v>14</v>
      </c>
      <c r="N295" s="945"/>
      <c r="O295" s="940" t="s">
        <v>15</v>
      </c>
      <c r="P295" s="940"/>
      <c r="Q295" s="940" t="s">
        <v>16</v>
      </c>
      <c r="R295" s="940"/>
      <c r="S295" s="940" t="s">
        <v>17</v>
      </c>
      <c r="T295" s="940"/>
      <c r="U295" s="940" t="s">
        <v>18</v>
      </c>
      <c r="V295" s="940"/>
      <c r="W295" s="940" t="s">
        <v>19</v>
      </c>
      <c r="X295" s="940"/>
      <c r="Y295" s="940" t="s">
        <v>20</v>
      </c>
      <c r="Z295" s="940"/>
      <c r="AA295" s="940" t="s">
        <v>21</v>
      </c>
      <c r="AB295" s="940"/>
      <c r="AC295" s="940" t="s">
        <v>22</v>
      </c>
      <c r="AD295" s="940"/>
      <c r="AE295" s="940" t="s">
        <v>23</v>
      </c>
      <c r="AF295" s="940"/>
      <c r="AG295" s="940" t="s">
        <v>24</v>
      </c>
      <c r="AH295" s="940"/>
      <c r="AI295" s="940" t="s">
        <v>25</v>
      </c>
      <c r="AJ295" s="940"/>
      <c r="AK295" s="940" t="s">
        <v>26</v>
      </c>
      <c r="AL295" s="940"/>
      <c r="AM295" s="940" t="s">
        <v>27</v>
      </c>
      <c r="AN295" s="940"/>
      <c r="AO295" s="941" t="s">
        <v>28</v>
      </c>
      <c r="AP295" s="941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21" customHeight="1" x14ac:dyDescent="0.2">
      <c r="A296" s="862"/>
      <c r="B296" s="380" t="s">
        <v>32</v>
      </c>
      <c r="C296" s="116" t="s">
        <v>33</v>
      </c>
      <c r="D296" s="731" t="s">
        <v>34</v>
      </c>
      <c r="E296" s="381" t="s">
        <v>33</v>
      </c>
      <c r="F296" s="737" t="s">
        <v>34</v>
      </c>
      <c r="G296" s="381" t="s">
        <v>33</v>
      </c>
      <c r="H296" s="737" t="s">
        <v>34</v>
      </c>
      <c r="I296" s="381" t="s">
        <v>33</v>
      </c>
      <c r="J296" s="737" t="s">
        <v>34</v>
      </c>
      <c r="K296" s="381" t="s">
        <v>33</v>
      </c>
      <c r="L296" s="737" t="s">
        <v>34</v>
      </c>
      <c r="M296" s="381" t="s">
        <v>33</v>
      </c>
      <c r="N296" s="737" t="s">
        <v>34</v>
      </c>
      <c r="O296" s="381" t="s">
        <v>33</v>
      </c>
      <c r="P296" s="737" t="s">
        <v>34</v>
      </c>
      <c r="Q296" s="381" t="s">
        <v>33</v>
      </c>
      <c r="R296" s="737" t="s">
        <v>34</v>
      </c>
      <c r="S296" s="381" t="s">
        <v>33</v>
      </c>
      <c r="T296" s="737" t="s">
        <v>34</v>
      </c>
      <c r="U296" s="381" t="s">
        <v>33</v>
      </c>
      <c r="V296" s="737" t="s">
        <v>34</v>
      </c>
      <c r="W296" s="381" t="s">
        <v>33</v>
      </c>
      <c r="X296" s="737" t="s">
        <v>34</v>
      </c>
      <c r="Y296" s="381" t="s">
        <v>33</v>
      </c>
      <c r="Z296" s="737" t="s">
        <v>34</v>
      </c>
      <c r="AA296" s="381" t="s">
        <v>33</v>
      </c>
      <c r="AB296" s="737" t="s">
        <v>34</v>
      </c>
      <c r="AC296" s="381" t="s">
        <v>33</v>
      </c>
      <c r="AD296" s="737" t="s">
        <v>34</v>
      </c>
      <c r="AE296" s="381" t="s">
        <v>33</v>
      </c>
      <c r="AF296" s="737" t="s">
        <v>34</v>
      </c>
      <c r="AG296" s="381" t="s">
        <v>33</v>
      </c>
      <c r="AH296" s="737" t="s">
        <v>34</v>
      </c>
      <c r="AI296" s="381" t="s">
        <v>33</v>
      </c>
      <c r="AJ296" s="737" t="s">
        <v>34</v>
      </c>
      <c r="AK296" s="381" t="s">
        <v>33</v>
      </c>
      <c r="AL296" s="737" t="s">
        <v>34</v>
      </c>
      <c r="AM296" s="381" t="s">
        <v>33</v>
      </c>
      <c r="AN296" s="737" t="s">
        <v>34</v>
      </c>
      <c r="AO296" s="381" t="s">
        <v>33</v>
      </c>
      <c r="AP296" s="737" t="s">
        <v>34</v>
      </c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30" customHeight="1" x14ac:dyDescent="0.2">
      <c r="A297" s="387" t="s">
        <v>216</v>
      </c>
      <c r="B297" s="416">
        <f>SUM(C297:D297)</f>
        <v>33</v>
      </c>
      <c r="C297" s="417">
        <f>+E297+G297+I297+K297+M297+O297+Q297+S297+U297+W297+Y297+AA297+AC297+AE297+AG297+AI297+AK297+AM297+AO297</f>
        <v>21</v>
      </c>
      <c r="D297" s="788">
        <f>+F297+H297+J297+L297+N297+P297+R297+T297+V297+X297+Z297+AB297+AD297+AF297+AH297+AJ297+AL297+AN297+AP297</f>
        <v>12</v>
      </c>
      <c r="E297" s="23">
        <v>0</v>
      </c>
      <c r="F297" s="55">
        <v>0</v>
      </c>
      <c r="G297" s="23">
        <v>0</v>
      </c>
      <c r="H297" s="55">
        <v>0</v>
      </c>
      <c r="I297" s="23">
        <v>0</v>
      </c>
      <c r="J297" s="55">
        <v>0</v>
      </c>
      <c r="K297" s="23">
        <v>0</v>
      </c>
      <c r="L297" s="55">
        <v>0</v>
      </c>
      <c r="M297" s="23">
        <v>0</v>
      </c>
      <c r="N297" s="55">
        <v>0</v>
      </c>
      <c r="O297" s="23">
        <v>0</v>
      </c>
      <c r="P297" s="55">
        <v>0</v>
      </c>
      <c r="Q297" s="23">
        <v>0</v>
      </c>
      <c r="R297" s="55">
        <v>0</v>
      </c>
      <c r="S297" s="23">
        <v>0</v>
      </c>
      <c r="T297" s="55">
        <v>0</v>
      </c>
      <c r="U297" s="23">
        <v>1</v>
      </c>
      <c r="V297" s="55">
        <v>0</v>
      </c>
      <c r="W297" s="23">
        <v>2</v>
      </c>
      <c r="X297" s="55">
        <v>0</v>
      </c>
      <c r="Y297" s="23">
        <v>0</v>
      </c>
      <c r="Z297" s="55">
        <v>0</v>
      </c>
      <c r="AA297" s="23">
        <v>0</v>
      </c>
      <c r="AB297" s="55">
        <v>0</v>
      </c>
      <c r="AC297" s="23">
        <v>3</v>
      </c>
      <c r="AD297" s="55">
        <v>0</v>
      </c>
      <c r="AE297" s="190">
        <v>0</v>
      </c>
      <c r="AF297" s="55">
        <v>1</v>
      </c>
      <c r="AG297" s="190">
        <v>3</v>
      </c>
      <c r="AH297" s="55">
        <v>1</v>
      </c>
      <c r="AI297" s="190">
        <v>0</v>
      </c>
      <c r="AJ297" s="55">
        <v>1</v>
      </c>
      <c r="AK297" s="190">
        <v>4</v>
      </c>
      <c r="AL297" s="55">
        <v>1</v>
      </c>
      <c r="AM297" s="190">
        <v>2</v>
      </c>
      <c r="AN297" s="55">
        <v>0</v>
      </c>
      <c r="AO297" s="190">
        <v>6</v>
      </c>
      <c r="AP297" s="57">
        <v>8</v>
      </c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19.5" customHeight="1" x14ac:dyDescent="0.2">
      <c r="A298" s="946" t="s">
        <v>233</v>
      </c>
      <c r="B298" s="947"/>
      <c r="C298" s="947"/>
      <c r="D298" s="947"/>
      <c r="E298" s="947"/>
      <c r="F298" s="947"/>
      <c r="G298" s="947"/>
      <c r="H298" s="947"/>
      <c r="I298" s="947"/>
      <c r="J298" s="947"/>
      <c r="K298" s="947"/>
      <c r="L298" s="947"/>
      <c r="M298" s="947"/>
      <c r="N298" s="947"/>
      <c r="O298" s="947"/>
      <c r="P298" s="947"/>
      <c r="Q298" s="947"/>
      <c r="R298" s="947"/>
      <c r="S298" s="947"/>
      <c r="T298" s="947"/>
      <c r="U298" s="947"/>
      <c r="V298" s="947"/>
      <c r="W298" s="947"/>
      <c r="X298" s="947"/>
      <c r="Y298" s="947"/>
      <c r="Z298" s="947"/>
      <c r="AA298" s="947"/>
      <c r="AB298" s="947"/>
      <c r="AC298" s="947"/>
      <c r="AD298" s="947"/>
      <c r="AE298" s="947"/>
      <c r="AF298" s="947"/>
      <c r="AG298" s="947"/>
      <c r="AH298" s="947"/>
      <c r="AI298" s="947"/>
      <c r="AJ298" s="947"/>
      <c r="AK298" s="947"/>
      <c r="AL298" s="947"/>
      <c r="AM298" s="947"/>
      <c r="AN298" s="947"/>
      <c r="AO298" s="947"/>
      <c r="AP298" s="948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18.75" customHeight="1" x14ac:dyDescent="0.2">
      <c r="A299" s="237" t="s">
        <v>234</v>
      </c>
      <c r="B299" s="419">
        <f t="shared" ref="B299:B319" si="49">SUM(C299:D299)</f>
        <v>0</v>
      </c>
      <c r="C299" s="420">
        <f t="shared" ref="C299:D319" si="50">+E299+G299+I299+K299+M299+O299+Q299+S299+U299+W299+Y299+AA299+AC299+AE299+AG299+AI299+AK299+AM299+AO299</f>
        <v>0</v>
      </c>
      <c r="D299" s="322">
        <f t="shared" si="50"/>
        <v>0</v>
      </c>
      <c r="E299" s="256"/>
      <c r="F299" s="42"/>
      <c r="G299" s="256"/>
      <c r="H299" s="42"/>
      <c r="I299" s="256"/>
      <c r="J299" s="42"/>
      <c r="K299" s="256"/>
      <c r="L299" s="42"/>
      <c r="M299" s="256"/>
      <c r="N299" s="42"/>
      <c r="O299" s="256"/>
      <c r="P299" s="42"/>
      <c r="Q299" s="256"/>
      <c r="R299" s="42"/>
      <c r="S299" s="256"/>
      <c r="T299" s="42"/>
      <c r="U299" s="256"/>
      <c r="V299" s="42"/>
      <c r="W299" s="256"/>
      <c r="X299" s="42"/>
      <c r="Y299" s="256"/>
      <c r="Z299" s="42"/>
      <c r="AA299" s="256"/>
      <c r="AB299" s="42"/>
      <c r="AC299" s="256"/>
      <c r="AD299" s="42"/>
      <c r="AE299" s="256"/>
      <c r="AF299" s="42"/>
      <c r="AG299" s="256"/>
      <c r="AH299" s="42"/>
      <c r="AI299" s="256"/>
      <c r="AJ299" s="42"/>
      <c r="AK299" s="256"/>
      <c r="AL299" s="42"/>
      <c r="AM299" s="256"/>
      <c r="AN299" s="42"/>
      <c r="AO299" s="256"/>
      <c r="AP299" s="38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18.75" customHeight="1" x14ac:dyDescent="0.2">
      <c r="A300" s="237" t="s">
        <v>61</v>
      </c>
      <c r="B300" s="421">
        <f t="shared" si="49"/>
        <v>0</v>
      </c>
      <c r="C300" s="324">
        <f t="shared" si="50"/>
        <v>0</v>
      </c>
      <c r="D300" s="326">
        <f t="shared" si="50"/>
        <v>0</v>
      </c>
      <c r="E300" s="51"/>
      <c r="F300" s="55"/>
      <c r="G300" s="51"/>
      <c r="H300" s="55"/>
      <c r="I300" s="51"/>
      <c r="J300" s="55"/>
      <c r="K300" s="51"/>
      <c r="L300" s="55"/>
      <c r="M300" s="51"/>
      <c r="N300" s="55"/>
      <c r="O300" s="51"/>
      <c r="P300" s="55"/>
      <c r="Q300" s="51"/>
      <c r="R300" s="55"/>
      <c r="S300" s="51"/>
      <c r="T300" s="55"/>
      <c r="U300" s="51"/>
      <c r="V300" s="55"/>
      <c r="W300" s="51"/>
      <c r="X300" s="55"/>
      <c r="Y300" s="51"/>
      <c r="Z300" s="55"/>
      <c r="AA300" s="51"/>
      <c r="AB300" s="55"/>
      <c r="AC300" s="51"/>
      <c r="AD300" s="55"/>
      <c r="AE300" s="51"/>
      <c r="AF300" s="55"/>
      <c r="AG300" s="51"/>
      <c r="AH300" s="55"/>
      <c r="AI300" s="51"/>
      <c r="AJ300" s="55"/>
      <c r="AK300" s="51"/>
      <c r="AL300" s="55"/>
      <c r="AM300" s="51"/>
      <c r="AN300" s="55"/>
      <c r="AO300" s="51"/>
      <c r="AP300" s="57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237" t="s">
        <v>235</v>
      </c>
      <c r="B301" s="421">
        <f t="shared" si="49"/>
        <v>0</v>
      </c>
      <c r="C301" s="324">
        <f t="shared" si="50"/>
        <v>0</v>
      </c>
      <c r="D301" s="326">
        <f t="shared" si="50"/>
        <v>0</v>
      </c>
      <c r="E301" s="51"/>
      <c r="F301" s="55"/>
      <c r="G301" s="51"/>
      <c r="H301" s="55"/>
      <c r="I301" s="51"/>
      <c r="J301" s="55"/>
      <c r="K301" s="51"/>
      <c r="L301" s="55"/>
      <c r="M301" s="51"/>
      <c r="N301" s="55"/>
      <c r="O301" s="51"/>
      <c r="P301" s="55"/>
      <c r="Q301" s="51"/>
      <c r="R301" s="55"/>
      <c r="S301" s="51"/>
      <c r="T301" s="55"/>
      <c r="U301" s="51"/>
      <c r="V301" s="55"/>
      <c r="W301" s="51"/>
      <c r="X301" s="55"/>
      <c r="Y301" s="51"/>
      <c r="Z301" s="55"/>
      <c r="AA301" s="51"/>
      <c r="AB301" s="55"/>
      <c r="AC301" s="51"/>
      <c r="AD301" s="55"/>
      <c r="AE301" s="51"/>
      <c r="AF301" s="55"/>
      <c r="AG301" s="51"/>
      <c r="AH301" s="55"/>
      <c r="AI301" s="51"/>
      <c r="AJ301" s="55"/>
      <c r="AK301" s="51"/>
      <c r="AL301" s="55"/>
      <c r="AM301" s="51"/>
      <c r="AN301" s="55"/>
      <c r="AO301" s="51"/>
      <c r="AP301" s="57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23.25" customHeight="1" x14ac:dyDescent="0.2">
      <c r="A302" s="238" t="s">
        <v>236</v>
      </c>
      <c r="B302" s="421">
        <f t="shared" si="49"/>
        <v>0</v>
      </c>
      <c r="C302" s="324">
        <f t="shared" si="50"/>
        <v>0</v>
      </c>
      <c r="D302" s="326">
        <f t="shared" si="50"/>
        <v>0</v>
      </c>
      <c r="E302" s="51"/>
      <c r="F302" s="55"/>
      <c r="G302" s="51"/>
      <c r="H302" s="55"/>
      <c r="I302" s="51"/>
      <c r="J302" s="55"/>
      <c r="K302" s="51"/>
      <c r="L302" s="55"/>
      <c r="M302" s="51"/>
      <c r="N302" s="55"/>
      <c r="O302" s="51"/>
      <c r="P302" s="55"/>
      <c r="Q302" s="51"/>
      <c r="R302" s="55"/>
      <c r="S302" s="51"/>
      <c r="T302" s="55"/>
      <c r="U302" s="51"/>
      <c r="V302" s="55"/>
      <c r="W302" s="51"/>
      <c r="X302" s="55"/>
      <c r="Y302" s="51"/>
      <c r="Z302" s="55"/>
      <c r="AA302" s="51"/>
      <c r="AB302" s="55"/>
      <c r="AC302" s="51"/>
      <c r="AD302" s="55"/>
      <c r="AE302" s="51"/>
      <c r="AF302" s="55"/>
      <c r="AG302" s="51"/>
      <c r="AH302" s="55"/>
      <c r="AI302" s="51"/>
      <c r="AJ302" s="55"/>
      <c r="AK302" s="51"/>
      <c r="AL302" s="55"/>
      <c r="AM302" s="51"/>
      <c r="AN302" s="55"/>
      <c r="AO302" s="51"/>
      <c r="AP302" s="57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26.25" customHeight="1" x14ac:dyDescent="0.2">
      <c r="A303" s="238" t="s">
        <v>237</v>
      </c>
      <c r="B303" s="421">
        <f t="shared" si="49"/>
        <v>6</v>
      </c>
      <c r="C303" s="324">
        <f t="shared" si="50"/>
        <v>4</v>
      </c>
      <c r="D303" s="326">
        <f t="shared" si="50"/>
        <v>2</v>
      </c>
      <c r="E303" s="51"/>
      <c r="F303" s="55"/>
      <c r="G303" s="51"/>
      <c r="H303" s="55"/>
      <c r="I303" s="51"/>
      <c r="J303" s="55"/>
      <c r="K303" s="51"/>
      <c r="L303" s="55"/>
      <c r="M303" s="51"/>
      <c r="N303" s="55"/>
      <c r="O303" s="51"/>
      <c r="P303" s="55"/>
      <c r="Q303" s="51"/>
      <c r="R303" s="55"/>
      <c r="S303" s="51"/>
      <c r="T303" s="55"/>
      <c r="U303" s="51">
        <v>1</v>
      </c>
      <c r="V303" s="55"/>
      <c r="W303" s="51"/>
      <c r="X303" s="55"/>
      <c r="Y303" s="51"/>
      <c r="Z303" s="55"/>
      <c r="AA303" s="51"/>
      <c r="AB303" s="55"/>
      <c r="AC303" s="51"/>
      <c r="AD303" s="55"/>
      <c r="AE303" s="51"/>
      <c r="AF303" s="55"/>
      <c r="AG303" s="51">
        <v>1</v>
      </c>
      <c r="AH303" s="55"/>
      <c r="AI303" s="51"/>
      <c r="AJ303" s="55"/>
      <c r="AK303" s="51">
        <v>1</v>
      </c>
      <c r="AL303" s="55"/>
      <c r="AM303" s="51"/>
      <c r="AN303" s="55"/>
      <c r="AO303" s="51">
        <v>1</v>
      </c>
      <c r="AP303" s="57">
        <v>2</v>
      </c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18.75" customHeight="1" x14ac:dyDescent="0.2">
      <c r="A304" s="237" t="s">
        <v>238</v>
      </c>
      <c r="B304" s="421">
        <f t="shared" si="49"/>
        <v>0</v>
      </c>
      <c r="C304" s="324">
        <f t="shared" si="50"/>
        <v>0</v>
      </c>
      <c r="D304" s="326">
        <f t="shared" si="50"/>
        <v>0</v>
      </c>
      <c r="E304" s="51"/>
      <c r="F304" s="55"/>
      <c r="G304" s="51"/>
      <c r="H304" s="55"/>
      <c r="I304" s="51"/>
      <c r="J304" s="55"/>
      <c r="K304" s="51"/>
      <c r="L304" s="55"/>
      <c r="M304" s="51"/>
      <c r="N304" s="55"/>
      <c r="O304" s="51"/>
      <c r="P304" s="55"/>
      <c r="Q304" s="51"/>
      <c r="R304" s="55"/>
      <c r="S304" s="51"/>
      <c r="T304" s="55"/>
      <c r="U304" s="51"/>
      <c r="V304" s="55"/>
      <c r="W304" s="51"/>
      <c r="X304" s="55"/>
      <c r="Y304" s="51"/>
      <c r="Z304" s="55"/>
      <c r="AA304" s="51"/>
      <c r="AB304" s="55"/>
      <c r="AC304" s="51"/>
      <c r="AD304" s="55"/>
      <c r="AE304" s="51"/>
      <c r="AF304" s="55"/>
      <c r="AG304" s="51"/>
      <c r="AH304" s="55"/>
      <c r="AI304" s="51"/>
      <c r="AJ304" s="55"/>
      <c r="AK304" s="51"/>
      <c r="AL304" s="55"/>
      <c r="AM304" s="51"/>
      <c r="AN304" s="55"/>
      <c r="AO304" s="51"/>
      <c r="AP304" s="57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18.75" customHeight="1" x14ac:dyDescent="0.2">
      <c r="A305" s="237" t="s">
        <v>239</v>
      </c>
      <c r="B305" s="421">
        <f t="shared" si="49"/>
        <v>0</v>
      </c>
      <c r="C305" s="324">
        <f t="shared" si="50"/>
        <v>0</v>
      </c>
      <c r="D305" s="326">
        <f t="shared" si="50"/>
        <v>0</v>
      </c>
      <c r="E305" s="51"/>
      <c r="F305" s="55"/>
      <c r="G305" s="51"/>
      <c r="H305" s="55"/>
      <c r="I305" s="51"/>
      <c r="J305" s="55"/>
      <c r="K305" s="51"/>
      <c r="L305" s="55"/>
      <c r="M305" s="51"/>
      <c r="N305" s="55"/>
      <c r="O305" s="51"/>
      <c r="P305" s="55"/>
      <c r="Q305" s="51"/>
      <c r="R305" s="55"/>
      <c r="S305" s="51"/>
      <c r="T305" s="55"/>
      <c r="U305" s="51"/>
      <c r="V305" s="55"/>
      <c r="W305" s="51"/>
      <c r="X305" s="55"/>
      <c r="Y305" s="51"/>
      <c r="Z305" s="55"/>
      <c r="AA305" s="51"/>
      <c r="AB305" s="55"/>
      <c r="AC305" s="51"/>
      <c r="AD305" s="55"/>
      <c r="AE305" s="51"/>
      <c r="AF305" s="55"/>
      <c r="AG305" s="51"/>
      <c r="AH305" s="55"/>
      <c r="AI305" s="51"/>
      <c r="AJ305" s="55"/>
      <c r="AK305" s="51"/>
      <c r="AL305" s="55"/>
      <c r="AM305" s="51"/>
      <c r="AN305" s="55"/>
      <c r="AO305" s="51"/>
      <c r="AP305" s="57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237" t="s">
        <v>240</v>
      </c>
      <c r="B306" s="421">
        <f t="shared" si="49"/>
        <v>0</v>
      </c>
      <c r="C306" s="324">
        <f t="shared" si="50"/>
        <v>0</v>
      </c>
      <c r="D306" s="326">
        <f t="shared" si="50"/>
        <v>0</v>
      </c>
      <c r="E306" s="51"/>
      <c r="F306" s="55"/>
      <c r="G306" s="51"/>
      <c r="H306" s="55"/>
      <c r="I306" s="51"/>
      <c r="J306" s="55"/>
      <c r="K306" s="51"/>
      <c r="L306" s="55"/>
      <c r="M306" s="51"/>
      <c r="N306" s="55"/>
      <c r="O306" s="51"/>
      <c r="P306" s="55"/>
      <c r="Q306" s="51"/>
      <c r="R306" s="55"/>
      <c r="S306" s="51"/>
      <c r="T306" s="55"/>
      <c r="U306" s="51"/>
      <c r="V306" s="55"/>
      <c r="W306" s="51"/>
      <c r="X306" s="55"/>
      <c r="Y306" s="51"/>
      <c r="Z306" s="55"/>
      <c r="AA306" s="51"/>
      <c r="AB306" s="55"/>
      <c r="AC306" s="51"/>
      <c r="AD306" s="55"/>
      <c r="AE306" s="51"/>
      <c r="AF306" s="55"/>
      <c r="AG306" s="51"/>
      <c r="AH306" s="55"/>
      <c r="AI306" s="51"/>
      <c r="AJ306" s="55"/>
      <c r="AK306" s="51"/>
      <c r="AL306" s="55"/>
      <c r="AM306" s="51"/>
      <c r="AN306" s="55"/>
      <c r="AO306" s="51"/>
      <c r="AP306" s="57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237" t="s">
        <v>241</v>
      </c>
      <c r="B307" s="421">
        <f t="shared" si="49"/>
        <v>0</v>
      </c>
      <c r="C307" s="324">
        <f t="shared" si="50"/>
        <v>0</v>
      </c>
      <c r="D307" s="326">
        <f t="shared" si="50"/>
        <v>0</v>
      </c>
      <c r="E307" s="51"/>
      <c r="F307" s="55"/>
      <c r="G307" s="51"/>
      <c r="H307" s="55"/>
      <c r="I307" s="51"/>
      <c r="J307" s="55"/>
      <c r="K307" s="51"/>
      <c r="L307" s="55"/>
      <c r="M307" s="51"/>
      <c r="N307" s="55"/>
      <c r="O307" s="51"/>
      <c r="P307" s="55"/>
      <c r="Q307" s="51"/>
      <c r="R307" s="55"/>
      <c r="S307" s="51"/>
      <c r="T307" s="55"/>
      <c r="U307" s="51"/>
      <c r="V307" s="55"/>
      <c r="W307" s="51"/>
      <c r="X307" s="55"/>
      <c r="Y307" s="51"/>
      <c r="Z307" s="55"/>
      <c r="AA307" s="51"/>
      <c r="AB307" s="55"/>
      <c r="AC307" s="51"/>
      <c r="AD307" s="55"/>
      <c r="AE307" s="51"/>
      <c r="AF307" s="55"/>
      <c r="AG307" s="51"/>
      <c r="AH307" s="55"/>
      <c r="AI307" s="51"/>
      <c r="AJ307" s="55"/>
      <c r="AK307" s="51"/>
      <c r="AL307" s="55"/>
      <c r="AM307" s="51"/>
      <c r="AN307" s="55"/>
      <c r="AO307" s="51"/>
      <c r="AP307" s="57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237" t="s">
        <v>242</v>
      </c>
      <c r="B308" s="421">
        <f t="shared" si="49"/>
        <v>0</v>
      </c>
      <c r="C308" s="324">
        <f t="shared" si="50"/>
        <v>0</v>
      </c>
      <c r="D308" s="326">
        <f t="shared" si="50"/>
        <v>0</v>
      </c>
      <c r="E308" s="51"/>
      <c r="F308" s="55"/>
      <c r="G308" s="51"/>
      <c r="H308" s="55"/>
      <c r="I308" s="51"/>
      <c r="J308" s="55"/>
      <c r="K308" s="51"/>
      <c r="L308" s="55"/>
      <c r="M308" s="51"/>
      <c r="N308" s="55"/>
      <c r="O308" s="51"/>
      <c r="P308" s="55"/>
      <c r="Q308" s="51"/>
      <c r="R308" s="55"/>
      <c r="S308" s="51"/>
      <c r="T308" s="55"/>
      <c r="U308" s="51"/>
      <c r="V308" s="55"/>
      <c r="W308" s="51"/>
      <c r="X308" s="55"/>
      <c r="Y308" s="51"/>
      <c r="Z308" s="55"/>
      <c r="AA308" s="51"/>
      <c r="AB308" s="55"/>
      <c r="AC308" s="51"/>
      <c r="AD308" s="55"/>
      <c r="AE308" s="51"/>
      <c r="AF308" s="55"/>
      <c r="AG308" s="51"/>
      <c r="AH308" s="55"/>
      <c r="AI308" s="51"/>
      <c r="AJ308" s="55"/>
      <c r="AK308" s="51"/>
      <c r="AL308" s="55"/>
      <c r="AM308" s="51"/>
      <c r="AN308" s="55"/>
      <c r="AO308" s="51"/>
      <c r="AP308" s="57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237" t="s">
        <v>243</v>
      </c>
      <c r="B309" s="421">
        <f t="shared" si="49"/>
        <v>0</v>
      </c>
      <c r="C309" s="324">
        <f t="shared" si="50"/>
        <v>0</v>
      </c>
      <c r="D309" s="326">
        <f>+F309+H309+J309+L309+N309+P309+R309+T309+V309+X309+Z309+AB309+AD309+AF309+AH309+AJ309+AL309+AN309+AP309</f>
        <v>0</v>
      </c>
      <c r="E309" s="51"/>
      <c r="F309" s="55"/>
      <c r="G309" s="51"/>
      <c r="H309" s="55"/>
      <c r="I309" s="51"/>
      <c r="J309" s="55"/>
      <c r="K309" s="51"/>
      <c r="L309" s="55"/>
      <c r="M309" s="51"/>
      <c r="N309" s="55"/>
      <c r="O309" s="51"/>
      <c r="P309" s="55"/>
      <c r="Q309" s="51"/>
      <c r="R309" s="55"/>
      <c r="S309" s="51"/>
      <c r="T309" s="55"/>
      <c r="U309" s="51"/>
      <c r="V309" s="55"/>
      <c r="W309" s="51"/>
      <c r="X309" s="55"/>
      <c r="Y309" s="51"/>
      <c r="Z309" s="55"/>
      <c r="AA309" s="51"/>
      <c r="AB309" s="55"/>
      <c r="AC309" s="51"/>
      <c r="AD309" s="55"/>
      <c r="AE309" s="51"/>
      <c r="AF309" s="55"/>
      <c r="AG309" s="51"/>
      <c r="AH309" s="55"/>
      <c r="AI309" s="51"/>
      <c r="AJ309" s="55"/>
      <c r="AK309" s="51"/>
      <c r="AL309" s="55"/>
      <c r="AM309" s="51"/>
      <c r="AN309" s="55"/>
      <c r="AO309" s="51"/>
      <c r="AP309" s="57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237" t="s">
        <v>244</v>
      </c>
      <c r="B310" s="421">
        <f t="shared" si="49"/>
        <v>3</v>
      </c>
      <c r="C310" s="324">
        <f t="shared" si="50"/>
        <v>0</v>
      </c>
      <c r="D310" s="326">
        <f t="shared" si="50"/>
        <v>3</v>
      </c>
      <c r="E310" s="51"/>
      <c r="F310" s="55"/>
      <c r="G310" s="51"/>
      <c r="H310" s="55"/>
      <c r="I310" s="51"/>
      <c r="J310" s="55"/>
      <c r="K310" s="51"/>
      <c r="L310" s="55"/>
      <c r="M310" s="51"/>
      <c r="N310" s="55"/>
      <c r="O310" s="51"/>
      <c r="P310" s="55"/>
      <c r="Q310" s="51"/>
      <c r="R310" s="55"/>
      <c r="S310" s="51"/>
      <c r="T310" s="55"/>
      <c r="U310" s="51"/>
      <c r="V310" s="55"/>
      <c r="W310" s="51"/>
      <c r="X310" s="55"/>
      <c r="Y310" s="51"/>
      <c r="Z310" s="55"/>
      <c r="AA310" s="51"/>
      <c r="AB310" s="55"/>
      <c r="AC310" s="51"/>
      <c r="AD310" s="55"/>
      <c r="AE310" s="51"/>
      <c r="AF310" s="55">
        <v>1</v>
      </c>
      <c r="AG310" s="51"/>
      <c r="AH310" s="55">
        <v>1</v>
      </c>
      <c r="AI310" s="51"/>
      <c r="AJ310" s="55"/>
      <c r="AK310" s="51"/>
      <c r="AL310" s="55">
        <v>1</v>
      </c>
      <c r="AM310" s="51"/>
      <c r="AN310" s="55"/>
      <c r="AO310" s="51"/>
      <c r="AP310" s="57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237" t="s">
        <v>245</v>
      </c>
      <c r="B311" s="421">
        <f t="shared" si="49"/>
        <v>1</v>
      </c>
      <c r="C311" s="324">
        <f t="shared" si="50"/>
        <v>1</v>
      </c>
      <c r="D311" s="326">
        <f t="shared" si="50"/>
        <v>0</v>
      </c>
      <c r="E311" s="51"/>
      <c r="F311" s="55"/>
      <c r="G311" s="51"/>
      <c r="H311" s="55"/>
      <c r="I311" s="51"/>
      <c r="J311" s="55"/>
      <c r="K311" s="51"/>
      <c r="L311" s="55"/>
      <c r="M311" s="51"/>
      <c r="N311" s="55"/>
      <c r="O311" s="51"/>
      <c r="P311" s="55"/>
      <c r="Q311" s="51"/>
      <c r="R311" s="55"/>
      <c r="S311" s="51"/>
      <c r="T311" s="55"/>
      <c r="U311" s="51"/>
      <c r="V311" s="55"/>
      <c r="W311" s="51"/>
      <c r="X311" s="55"/>
      <c r="Y311" s="51"/>
      <c r="Z311" s="55"/>
      <c r="AA311" s="51"/>
      <c r="AB311" s="55"/>
      <c r="AC311" s="51"/>
      <c r="AD311" s="55"/>
      <c r="AE311" s="51"/>
      <c r="AF311" s="55"/>
      <c r="AG311" s="51"/>
      <c r="AH311" s="55"/>
      <c r="AI311" s="51"/>
      <c r="AJ311" s="55"/>
      <c r="AK311" s="51">
        <v>1</v>
      </c>
      <c r="AL311" s="55"/>
      <c r="AM311" s="51"/>
      <c r="AN311" s="55"/>
      <c r="AO311" s="51"/>
      <c r="AP311" s="57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236" t="s">
        <v>66</v>
      </c>
      <c r="B312" s="419">
        <f t="shared" si="49"/>
        <v>3</v>
      </c>
      <c r="C312" s="320">
        <f t="shared" si="50"/>
        <v>3</v>
      </c>
      <c r="D312" s="322">
        <f t="shared" si="50"/>
        <v>0</v>
      </c>
      <c r="E312" s="37"/>
      <c r="F312" s="42"/>
      <c r="G312" s="37"/>
      <c r="H312" s="42"/>
      <c r="I312" s="37"/>
      <c r="J312" s="42"/>
      <c r="K312" s="37"/>
      <c r="L312" s="42"/>
      <c r="M312" s="37"/>
      <c r="N312" s="42"/>
      <c r="O312" s="37"/>
      <c r="P312" s="42"/>
      <c r="Q312" s="37"/>
      <c r="R312" s="42"/>
      <c r="S312" s="37"/>
      <c r="T312" s="42"/>
      <c r="U312" s="37"/>
      <c r="V312" s="42"/>
      <c r="W312" s="37"/>
      <c r="X312" s="42"/>
      <c r="Y312" s="37"/>
      <c r="Z312" s="42"/>
      <c r="AA312" s="37"/>
      <c r="AB312" s="42"/>
      <c r="AC312" s="37">
        <v>2</v>
      </c>
      <c r="AD312" s="42"/>
      <c r="AE312" s="37"/>
      <c r="AF312" s="42"/>
      <c r="AG312" s="37"/>
      <c r="AH312" s="42"/>
      <c r="AI312" s="37"/>
      <c r="AJ312" s="42"/>
      <c r="AK312" s="37">
        <v>1</v>
      </c>
      <c r="AL312" s="42"/>
      <c r="AM312" s="37"/>
      <c r="AN312" s="42"/>
      <c r="AO312" s="37"/>
      <c r="AP312" s="38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237" t="s">
        <v>67</v>
      </c>
      <c r="B313" s="421">
        <f t="shared" si="49"/>
        <v>3</v>
      </c>
      <c r="C313" s="324">
        <f t="shared" si="50"/>
        <v>3</v>
      </c>
      <c r="D313" s="326">
        <f t="shared" si="50"/>
        <v>0</v>
      </c>
      <c r="E313" s="51"/>
      <c r="F313" s="55"/>
      <c r="G313" s="51"/>
      <c r="H313" s="55"/>
      <c r="I313" s="51"/>
      <c r="J313" s="55"/>
      <c r="K313" s="51"/>
      <c r="L313" s="55"/>
      <c r="M313" s="51"/>
      <c r="N313" s="55"/>
      <c r="O313" s="51"/>
      <c r="P313" s="55"/>
      <c r="Q313" s="51"/>
      <c r="R313" s="55"/>
      <c r="S313" s="51"/>
      <c r="T313" s="55"/>
      <c r="U313" s="51"/>
      <c r="V313" s="55"/>
      <c r="W313" s="51"/>
      <c r="X313" s="55"/>
      <c r="Y313" s="51"/>
      <c r="Z313" s="55"/>
      <c r="AA313" s="51"/>
      <c r="AB313" s="55"/>
      <c r="AC313" s="51">
        <v>1</v>
      </c>
      <c r="AD313" s="55"/>
      <c r="AE313" s="51"/>
      <c r="AF313" s="55"/>
      <c r="AG313" s="51"/>
      <c r="AH313" s="55"/>
      <c r="AI313" s="51"/>
      <c r="AJ313" s="55"/>
      <c r="AK313" s="51"/>
      <c r="AL313" s="55"/>
      <c r="AM313" s="51">
        <v>1</v>
      </c>
      <c r="AN313" s="55"/>
      <c r="AO313" s="51">
        <v>1</v>
      </c>
      <c r="AP313" s="57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237" t="s">
        <v>246</v>
      </c>
      <c r="B314" s="421">
        <f t="shared" si="49"/>
        <v>1</v>
      </c>
      <c r="C314" s="324">
        <f t="shared" si="50"/>
        <v>1</v>
      </c>
      <c r="D314" s="326">
        <f t="shared" si="50"/>
        <v>0</v>
      </c>
      <c r="E314" s="51"/>
      <c r="F314" s="55"/>
      <c r="G314" s="51"/>
      <c r="H314" s="55"/>
      <c r="I314" s="51"/>
      <c r="J314" s="55"/>
      <c r="K314" s="51"/>
      <c r="L314" s="55"/>
      <c r="M314" s="51"/>
      <c r="N314" s="55"/>
      <c r="O314" s="51"/>
      <c r="P314" s="55"/>
      <c r="Q314" s="51"/>
      <c r="R314" s="55"/>
      <c r="S314" s="51"/>
      <c r="T314" s="55"/>
      <c r="U314" s="51"/>
      <c r="V314" s="55"/>
      <c r="W314" s="51"/>
      <c r="X314" s="55"/>
      <c r="Y314" s="51"/>
      <c r="Z314" s="55"/>
      <c r="AA314" s="51"/>
      <c r="AB314" s="55"/>
      <c r="AC314" s="51"/>
      <c r="AD314" s="55"/>
      <c r="AE314" s="51"/>
      <c r="AF314" s="55"/>
      <c r="AG314" s="51"/>
      <c r="AH314" s="55"/>
      <c r="AI314" s="51"/>
      <c r="AJ314" s="55"/>
      <c r="AK314" s="51"/>
      <c r="AL314" s="55"/>
      <c r="AM314" s="51">
        <v>1</v>
      </c>
      <c r="AN314" s="55"/>
      <c r="AO314" s="51"/>
      <c r="AP314" s="57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237" t="s">
        <v>73</v>
      </c>
      <c r="B315" s="421">
        <f t="shared" si="49"/>
        <v>0</v>
      </c>
      <c r="C315" s="324">
        <f t="shared" si="50"/>
        <v>0</v>
      </c>
      <c r="D315" s="326">
        <f t="shared" si="50"/>
        <v>0</v>
      </c>
      <c r="E315" s="51"/>
      <c r="F315" s="55"/>
      <c r="G315" s="51"/>
      <c r="H315" s="55"/>
      <c r="I315" s="51"/>
      <c r="J315" s="55"/>
      <c r="K315" s="51"/>
      <c r="L315" s="55"/>
      <c r="M315" s="51"/>
      <c r="N315" s="55"/>
      <c r="O315" s="51"/>
      <c r="P315" s="55"/>
      <c r="Q315" s="51"/>
      <c r="R315" s="55"/>
      <c r="S315" s="51"/>
      <c r="T315" s="55"/>
      <c r="U315" s="51"/>
      <c r="V315" s="55"/>
      <c r="W315" s="51"/>
      <c r="X315" s="55"/>
      <c r="Y315" s="51"/>
      <c r="Z315" s="55"/>
      <c r="AA315" s="51"/>
      <c r="AB315" s="55"/>
      <c r="AC315" s="51"/>
      <c r="AD315" s="55"/>
      <c r="AE315" s="51"/>
      <c r="AF315" s="55"/>
      <c r="AG315" s="51"/>
      <c r="AH315" s="55"/>
      <c r="AI315" s="51"/>
      <c r="AJ315" s="55"/>
      <c r="AK315" s="51"/>
      <c r="AL315" s="55"/>
      <c r="AM315" s="51"/>
      <c r="AN315" s="55"/>
      <c r="AO315" s="51"/>
      <c r="AP315" s="57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237" t="s">
        <v>59</v>
      </c>
      <c r="B316" s="421">
        <f t="shared" si="49"/>
        <v>0</v>
      </c>
      <c r="C316" s="324">
        <f t="shared" si="50"/>
        <v>0</v>
      </c>
      <c r="D316" s="326">
        <f t="shared" si="50"/>
        <v>0</v>
      </c>
      <c r="E316" s="51"/>
      <c r="F316" s="55"/>
      <c r="G316" s="51"/>
      <c r="H316" s="55"/>
      <c r="I316" s="51"/>
      <c r="J316" s="55"/>
      <c r="K316" s="51"/>
      <c r="L316" s="55"/>
      <c r="M316" s="51"/>
      <c r="N316" s="55"/>
      <c r="O316" s="51"/>
      <c r="P316" s="55"/>
      <c r="Q316" s="51"/>
      <c r="R316" s="55"/>
      <c r="S316" s="51"/>
      <c r="T316" s="55"/>
      <c r="U316" s="51"/>
      <c r="V316" s="55"/>
      <c r="W316" s="51"/>
      <c r="X316" s="55"/>
      <c r="Y316" s="51"/>
      <c r="Z316" s="55"/>
      <c r="AA316" s="51"/>
      <c r="AB316" s="55"/>
      <c r="AC316" s="51"/>
      <c r="AD316" s="55"/>
      <c r="AE316" s="51"/>
      <c r="AF316" s="55"/>
      <c r="AG316" s="51"/>
      <c r="AH316" s="55"/>
      <c r="AI316" s="51"/>
      <c r="AJ316" s="55"/>
      <c r="AK316" s="51"/>
      <c r="AL316" s="55"/>
      <c r="AM316" s="51"/>
      <c r="AN316" s="55"/>
      <c r="AO316" s="51"/>
      <c r="AP316" s="57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237" t="s">
        <v>247</v>
      </c>
      <c r="B317" s="421">
        <f t="shared" si="49"/>
        <v>0</v>
      </c>
      <c r="C317" s="324">
        <f t="shared" si="50"/>
        <v>0</v>
      </c>
      <c r="D317" s="326">
        <f t="shared" si="50"/>
        <v>0</v>
      </c>
      <c r="E317" s="51"/>
      <c r="F317" s="55"/>
      <c r="G317" s="51"/>
      <c r="H317" s="55"/>
      <c r="I317" s="51"/>
      <c r="J317" s="55"/>
      <c r="K317" s="51"/>
      <c r="L317" s="55"/>
      <c r="M317" s="51"/>
      <c r="N317" s="55"/>
      <c r="O317" s="51"/>
      <c r="P317" s="55"/>
      <c r="Q317" s="51"/>
      <c r="R317" s="55"/>
      <c r="S317" s="51"/>
      <c r="T317" s="55"/>
      <c r="U317" s="51"/>
      <c r="V317" s="55"/>
      <c r="W317" s="51"/>
      <c r="X317" s="55"/>
      <c r="Y317" s="51"/>
      <c r="Z317" s="55"/>
      <c r="AA317" s="51"/>
      <c r="AB317" s="55"/>
      <c r="AC317" s="51"/>
      <c r="AD317" s="55"/>
      <c r="AE317" s="51"/>
      <c r="AF317" s="55"/>
      <c r="AG317" s="51"/>
      <c r="AH317" s="55"/>
      <c r="AI317" s="51"/>
      <c r="AJ317" s="55"/>
      <c r="AK317" s="51"/>
      <c r="AL317" s="55"/>
      <c r="AM317" s="51"/>
      <c r="AN317" s="55"/>
      <c r="AO317" s="51"/>
      <c r="AP317" s="57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237" t="s">
        <v>248</v>
      </c>
      <c r="B318" s="421">
        <f t="shared" si="49"/>
        <v>0</v>
      </c>
      <c r="C318" s="324">
        <f t="shared" si="50"/>
        <v>0</v>
      </c>
      <c r="D318" s="326">
        <f t="shared" si="50"/>
        <v>0</v>
      </c>
      <c r="E318" s="51"/>
      <c r="F318" s="55"/>
      <c r="G318" s="51"/>
      <c r="H318" s="55"/>
      <c r="I318" s="51"/>
      <c r="J318" s="55"/>
      <c r="K318" s="51"/>
      <c r="L318" s="55"/>
      <c r="M318" s="51"/>
      <c r="N318" s="55"/>
      <c r="O318" s="51"/>
      <c r="P318" s="55"/>
      <c r="Q318" s="51"/>
      <c r="R318" s="55"/>
      <c r="S318" s="51"/>
      <c r="T318" s="55"/>
      <c r="U318" s="51"/>
      <c r="V318" s="55"/>
      <c r="W318" s="51"/>
      <c r="X318" s="55"/>
      <c r="Y318" s="51"/>
      <c r="Z318" s="55"/>
      <c r="AA318" s="51"/>
      <c r="AB318" s="55"/>
      <c r="AC318" s="51"/>
      <c r="AD318" s="55"/>
      <c r="AE318" s="51"/>
      <c r="AF318" s="55"/>
      <c r="AG318" s="51"/>
      <c r="AH318" s="55"/>
      <c r="AI318" s="51"/>
      <c r="AJ318" s="55"/>
      <c r="AK318" s="51"/>
      <c r="AL318" s="55"/>
      <c r="AM318" s="51"/>
      <c r="AN318" s="55"/>
      <c r="AO318" s="51"/>
      <c r="AP318" s="57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408" t="s">
        <v>249</v>
      </c>
      <c r="B319" s="422">
        <f t="shared" si="49"/>
        <v>16</v>
      </c>
      <c r="C319" s="423">
        <f t="shared" si="50"/>
        <v>9</v>
      </c>
      <c r="D319" s="350">
        <f t="shared" si="50"/>
        <v>7</v>
      </c>
      <c r="E319" s="190"/>
      <c r="F319" s="424"/>
      <c r="G319" s="190"/>
      <c r="H319" s="424"/>
      <c r="I319" s="190"/>
      <c r="J319" s="424"/>
      <c r="K319" s="190"/>
      <c r="L319" s="424"/>
      <c r="M319" s="190"/>
      <c r="N319" s="424"/>
      <c r="O319" s="190"/>
      <c r="P319" s="424"/>
      <c r="Q319" s="190"/>
      <c r="R319" s="424"/>
      <c r="S319" s="190"/>
      <c r="T319" s="424"/>
      <c r="U319" s="190"/>
      <c r="V319" s="424"/>
      <c r="W319" s="190">
        <v>2</v>
      </c>
      <c r="X319" s="424"/>
      <c r="Y319" s="190"/>
      <c r="Z319" s="424"/>
      <c r="AA319" s="190"/>
      <c r="AB319" s="424"/>
      <c r="AC319" s="190"/>
      <c r="AD319" s="424"/>
      <c r="AE319" s="190"/>
      <c r="AF319" s="424"/>
      <c r="AG319" s="190">
        <v>2</v>
      </c>
      <c r="AH319" s="424"/>
      <c r="AI319" s="190"/>
      <c r="AJ319" s="424">
        <v>1</v>
      </c>
      <c r="AK319" s="190">
        <v>1</v>
      </c>
      <c r="AL319" s="424"/>
      <c r="AM319" s="190"/>
      <c r="AN319" s="424"/>
      <c r="AO319" s="190">
        <v>4</v>
      </c>
      <c r="AP319" s="90">
        <v>6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6" spans="1:2" s="385" customFormat="1" hidden="1" x14ac:dyDescent="0.2">
      <c r="A326" s="385">
        <f>SUM(B13:B26,D31:D56,B66,B73,B80,B112:F112,B120:F120,B128:F128,C132:C133,D137:D138,B142:B144,C148:J164,B170,B171,B172:B194,B195:AS195,B196:B200,B211,B219,B226,B229:B231,B274,B276:B289,B297,B299:B319)</f>
        <v>2768</v>
      </c>
      <c r="B326" s="385">
        <f>SUM(CG6:CT239)</f>
        <v>0</v>
      </c>
    </row>
  </sheetData>
  <mergeCells count="234">
    <mergeCell ref="O203:P203"/>
    <mergeCell ref="Q203:R203"/>
    <mergeCell ref="S203:T203"/>
    <mergeCell ref="U203:V203"/>
    <mergeCell ref="W203:X203"/>
    <mergeCell ref="A275:AP275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U271:V271"/>
    <mergeCell ref="W271:X271"/>
    <mergeCell ref="Y271:Z271"/>
    <mergeCell ref="A271:A272"/>
    <mergeCell ref="B271:D271"/>
    <mergeCell ref="A202:A204"/>
    <mergeCell ref="B202:D203"/>
    <mergeCell ref="E202:AP202"/>
    <mergeCell ref="AM271:AN271"/>
    <mergeCell ref="AO271:AP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E271:F271"/>
    <mergeCell ref="G271:H271"/>
    <mergeCell ref="I271:J271"/>
    <mergeCell ref="K271:L271"/>
    <mergeCell ref="M271:N271"/>
    <mergeCell ref="Y203:Z203"/>
    <mergeCell ref="AA203:AB203"/>
    <mergeCell ref="M203:N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  <mergeCell ref="A298:AP298"/>
    <mergeCell ref="AV58:AV60"/>
    <mergeCell ref="A295:A296"/>
    <mergeCell ref="B295:D295"/>
    <mergeCell ref="E295:F295"/>
    <mergeCell ref="G295:H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A295:AB295"/>
    <mergeCell ref="AC295:AD295"/>
    <mergeCell ref="AE295:AF295"/>
    <mergeCell ref="AG295:AH295"/>
    <mergeCell ref="AI295:AJ295"/>
    <mergeCell ref="AK295:AL295"/>
    <mergeCell ref="AM295:AN295"/>
    <mergeCell ref="AO295:AP295"/>
    <mergeCell ref="E58:AP58"/>
  </mergeCells>
  <dataValidations count="2">
    <dataValidation operator="greaterThanOrEqual" allowBlank="1" showInputMessage="1" showErrorMessage="1" error="Valor no Permitido" sqref="A270 A290:D293 A294" xr:uid="{2C1D4CEF-A360-491A-979F-B8CD93BE0B0D}"/>
    <dataValidation type="whole" operator="greaterThanOrEqual" allowBlank="1" showInputMessage="1" showErrorMessage="1" error="Valor no Permitido" sqref="B294:D319 A10:A269 A271:A289 E10:AV319 B10:D289 A295:A319" xr:uid="{7D9B7F59-AC4C-4DF1-A976-1BC3C95657CB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32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1.42578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104" ht="16.149999999999999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  <c r="CU2" s="2"/>
      <c r="CV2" s="2"/>
      <c r="CW2" s="2"/>
      <c r="CX2" s="2"/>
      <c r="CY2" s="2"/>
      <c r="CZ2" s="2"/>
    </row>
    <row r="3" spans="1:104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149999999999999" customHeight="1" x14ac:dyDescent="0.2">
      <c r="A4" s="1" t="str">
        <f>CONCATENATE("MES: ",[12]NOMBRE!B6," - ","( ",[12]NOMBRE!C6,[12]NOMBRE!D6," )")</f>
        <v>MES: NOVIEMBRE - ( 11 )</v>
      </c>
      <c r="CU4" s="2"/>
      <c r="CV4" s="2"/>
      <c r="CW4" s="2"/>
      <c r="CX4" s="2"/>
      <c r="CY4" s="2"/>
      <c r="CZ4" s="2"/>
    </row>
    <row r="5" spans="1:104" ht="16.149999999999999" customHeight="1" x14ac:dyDescent="0.2">
      <c r="A5" s="1" t="str">
        <f>CONCATENATE("AÑO: ",[12]NOMBRE!B7)</f>
        <v>AÑO: 2019</v>
      </c>
      <c r="CU5" s="2"/>
      <c r="CV5" s="2"/>
      <c r="CW5" s="2"/>
      <c r="CX5" s="2"/>
      <c r="CY5" s="2"/>
      <c r="CZ5" s="2"/>
    </row>
    <row r="6" spans="1:104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14.25" customHeight="1" x14ac:dyDescent="0.2">
      <c r="A10" s="1217" t="s">
        <v>4</v>
      </c>
      <c r="B10" s="1187" t="s">
        <v>5</v>
      </c>
      <c r="C10" s="954"/>
      <c r="D10" s="1173"/>
      <c r="E10" s="1110" t="s">
        <v>6</v>
      </c>
      <c r="F10" s="1218"/>
      <c r="G10" s="1218"/>
      <c r="H10" s="1218"/>
      <c r="I10" s="1218"/>
      <c r="J10" s="1218"/>
      <c r="K10" s="1218"/>
      <c r="L10" s="1218"/>
      <c r="M10" s="1218"/>
      <c r="N10" s="1218"/>
      <c r="O10" s="1218"/>
      <c r="P10" s="1218"/>
      <c r="Q10" s="1218"/>
      <c r="R10" s="1218"/>
      <c r="S10" s="1218"/>
      <c r="T10" s="1218"/>
      <c r="U10" s="1218"/>
      <c r="V10" s="1218"/>
      <c r="W10" s="1218"/>
      <c r="X10" s="1218"/>
      <c r="Y10" s="1218"/>
      <c r="Z10" s="1218"/>
      <c r="AA10" s="1218"/>
      <c r="AB10" s="1218"/>
      <c r="AC10" s="1218"/>
      <c r="AD10" s="1218"/>
      <c r="AE10" s="1218"/>
      <c r="AF10" s="1218"/>
      <c r="AG10" s="1218"/>
      <c r="AH10" s="1218"/>
      <c r="AI10" s="1218"/>
      <c r="AJ10" s="1218"/>
      <c r="AK10" s="1218"/>
      <c r="AL10" s="1218"/>
      <c r="AM10" s="1218"/>
      <c r="AN10" s="1218"/>
      <c r="AO10" s="1218"/>
      <c r="AP10" s="1136"/>
      <c r="AQ10" s="1218" t="s">
        <v>7</v>
      </c>
      <c r="AR10" s="1218"/>
      <c r="AS10" s="1218"/>
      <c r="AT10" s="1217" t="s">
        <v>8</v>
      </c>
      <c r="AU10" s="1220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x14ac:dyDescent="0.2">
      <c r="A11" s="847"/>
      <c r="B11" s="852"/>
      <c r="C11" s="853"/>
      <c r="D11" s="854"/>
      <c r="E11" s="1109" t="s">
        <v>10</v>
      </c>
      <c r="F11" s="1219"/>
      <c r="G11" s="1109" t="s">
        <v>11</v>
      </c>
      <c r="H11" s="1219"/>
      <c r="I11" s="1109" t="s">
        <v>12</v>
      </c>
      <c r="J11" s="1219"/>
      <c r="K11" s="1109" t="s">
        <v>13</v>
      </c>
      <c r="L11" s="1219"/>
      <c r="M11" s="1109" t="s">
        <v>14</v>
      </c>
      <c r="N11" s="1219"/>
      <c r="O11" s="1109" t="s">
        <v>15</v>
      </c>
      <c r="P11" s="1219"/>
      <c r="Q11" s="1109" t="s">
        <v>16</v>
      </c>
      <c r="R11" s="1219"/>
      <c r="S11" s="1109" t="s">
        <v>17</v>
      </c>
      <c r="T11" s="1219"/>
      <c r="U11" s="1109" t="s">
        <v>18</v>
      </c>
      <c r="V11" s="1219"/>
      <c r="W11" s="1109" t="s">
        <v>19</v>
      </c>
      <c r="X11" s="1219"/>
      <c r="Y11" s="1109" t="s">
        <v>20</v>
      </c>
      <c r="Z11" s="1219"/>
      <c r="AA11" s="1109" t="s">
        <v>21</v>
      </c>
      <c r="AB11" s="1219"/>
      <c r="AC11" s="1109" t="s">
        <v>22</v>
      </c>
      <c r="AD11" s="1219"/>
      <c r="AE11" s="1109" t="s">
        <v>23</v>
      </c>
      <c r="AF11" s="1219"/>
      <c r="AG11" s="1109" t="s">
        <v>24</v>
      </c>
      <c r="AH11" s="1219"/>
      <c r="AI11" s="1109" t="s">
        <v>25</v>
      </c>
      <c r="AJ11" s="1219"/>
      <c r="AK11" s="1109" t="s">
        <v>26</v>
      </c>
      <c r="AL11" s="1219"/>
      <c r="AM11" s="1109" t="s">
        <v>27</v>
      </c>
      <c r="AN11" s="1219"/>
      <c r="AO11" s="1110" t="s">
        <v>28</v>
      </c>
      <c r="AP11" s="1136"/>
      <c r="AQ11" s="1192" t="s">
        <v>29</v>
      </c>
      <c r="AR11" s="1221" t="s">
        <v>30</v>
      </c>
      <c r="AS11" s="964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848"/>
      <c r="B12" s="15" t="s">
        <v>32</v>
      </c>
      <c r="C12" s="16" t="s">
        <v>33</v>
      </c>
      <c r="D12" s="811" t="s">
        <v>34</v>
      </c>
      <c r="E12" s="15" t="s">
        <v>33</v>
      </c>
      <c r="F12" s="811" t="s">
        <v>34</v>
      </c>
      <c r="G12" s="15" t="s">
        <v>33</v>
      </c>
      <c r="H12" s="811" t="s">
        <v>34</v>
      </c>
      <c r="I12" s="15" t="s">
        <v>33</v>
      </c>
      <c r="J12" s="811" t="s">
        <v>34</v>
      </c>
      <c r="K12" s="15" t="s">
        <v>33</v>
      </c>
      <c r="L12" s="811" t="s">
        <v>34</v>
      </c>
      <c r="M12" s="15" t="s">
        <v>33</v>
      </c>
      <c r="N12" s="811" t="s">
        <v>34</v>
      </c>
      <c r="O12" s="15" t="s">
        <v>33</v>
      </c>
      <c r="P12" s="811" t="s">
        <v>34</v>
      </c>
      <c r="Q12" s="15" t="s">
        <v>33</v>
      </c>
      <c r="R12" s="811" t="s">
        <v>34</v>
      </c>
      <c r="S12" s="15" t="s">
        <v>33</v>
      </c>
      <c r="T12" s="811" t="s">
        <v>34</v>
      </c>
      <c r="U12" s="15" t="s">
        <v>33</v>
      </c>
      <c r="V12" s="811" t="s">
        <v>34</v>
      </c>
      <c r="W12" s="15" t="s">
        <v>33</v>
      </c>
      <c r="X12" s="811" t="s">
        <v>34</v>
      </c>
      <c r="Y12" s="15" t="s">
        <v>33</v>
      </c>
      <c r="Z12" s="811" t="s">
        <v>34</v>
      </c>
      <c r="AA12" s="15" t="s">
        <v>33</v>
      </c>
      <c r="AB12" s="811" t="s">
        <v>34</v>
      </c>
      <c r="AC12" s="15" t="s">
        <v>33</v>
      </c>
      <c r="AD12" s="811" t="s">
        <v>34</v>
      </c>
      <c r="AE12" s="15" t="s">
        <v>33</v>
      </c>
      <c r="AF12" s="811" t="s">
        <v>34</v>
      </c>
      <c r="AG12" s="15" t="s">
        <v>33</v>
      </c>
      <c r="AH12" s="811" t="s">
        <v>34</v>
      </c>
      <c r="AI12" s="15" t="s">
        <v>33</v>
      </c>
      <c r="AJ12" s="811" t="s">
        <v>34</v>
      </c>
      <c r="AK12" s="15" t="s">
        <v>33</v>
      </c>
      <c r="AL12" s="811" t="s">
        <v>34</v>
      </c>
      <c r="AM12" s="15" t="s">
        <v>33</v>
      </c>
      <c r="AN12" s="811" t="s">
        <v>34</v>
      </c>
      <c r="AO12" s="15" t="s">
        <v>33</v>
      </c>
      <c r="AP12" s="770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810">
        <f t="shared" si="1"/>
        <v>0</v>
      </c>
      <c r="E13" s="23"/>
      <c r="F13" s="805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742"/>
      <c r="AP13" s="27"/>
      <c r="AQ13" s="710"/>
      <c r="AR13" s="29"/>
      <c r="AS13" s="805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810">
        <f>SUM(D22+D23+D24+D25)</f>
        <v>0</v>
      </c>
      <c r="E21" s="20">
        <f>SUM(E22:E25)</f>
        <v>0</v>
      </c>
      <c r="F21" s="810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743">
        <f t="shared" si="5"/>
        <v>0</v>
      </c>
      <c r="AP21" s="95">
        <f t="shared" si="5"/>
        <v>0</v>
      </c>
      <c r="AQ21" s="711">
        <f t="shared" si="5"/>
        <v>0</v>
      </c>
      <c r="AR21" s="21">
        <f t="shared" si="5"/>
        <v>0</v>
      </c>
      <c r="AS21" s="810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799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827"/>
      <c r="AU22" s="827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1180" t="s">
        <v>50</v>
      </c>
      <c r="B28" s="954" t="s">
        <v>51</v>
      </c>
      <c r="C28" s="1173"/>
      <c r="D28" s="1173" t="s">
        <v>5</v>
      </c>
      <c r="E28" s="1147" t="s">
        <v>6</v>
      </c>
      <c r="F28" s="1222"/>
      <c r="G28" s="1222"/>
      <c r="H28" s="1222"/>
      <c r="I28" s="1222"/>
      <c r="J28" s="1222"/>
      <c r="K28" s="1222"/>
      <c r="L28" s="1222"/>
      <c r="M28" s="1222"/>
      <c r="N28" s="1222"/>
      <c r="O28" s="1222"/>
      <c r="P28" s="1222"/>
      <c r="Q28" s="1222"/>
      <c r="R28" s="1222"/>
      <c r="S28" s="1222"/>
      <c r="T28" s="1222"/>
      <c r="U28" s="1222"/>
      <c r="V28" s="1222"/>
      <c r="W28" s="1222"/>
      <c r="X28" s="1222"/>
      <c r="Y28" s="1222"/>
      <c r="Z28" s="1222"/>
      <c r="AA28" s="1222"/>
      <c r="AB28" s="1222"/>
      <c r="AC28" s="1222"/>
      <c r="AD28" s="1222"/>
      <c r="AE28" s="1222"/>
      <c r="AF28" s="1222"/>
      <c r="AG28" s="1222"/>
      <c r="AH28" s="1222"/>
      <c r="AI28" s="1222"/>
      <c r="AJ28" s="1222"/>
      <c r="AK28" s="1222"/>
      <c r="AL28" s="1222"/>
      <c r="AM28" s="1222"/>
      <c r="AN28" s="1222"/>
      <c r="AO28" s="1222"/>
      <c r="AP28" s="1196"/>
      <c r="AQ28" s="877" t="s">
        <v>7</v>
      </c>
      <c r="AR28" s="1218"/>
      <c r="AS28" s="1223"/>
      <c r="AT28" s="1173" t="s">
        <v>8</v>
      </c>
      <c r="AU28" s="1225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870"/>
      <c r="B29" s="853"/>
      <c r="C29" s="854"/>
      <c r="D29" s="854"/>
      <c r="E29" s="1150" t="s">
        <v>10</v>
      </c>
      <c r="F29" s="1224"/>
      <c r="G29" s="1150" t="s">
        <v>11</v>
      </c>
      <c r="H29" s="1224"/>
      <c r="I29" s="1150" t="s">
        <v>12</v>
      </c>
      <c r="J29" s="1224"/>
      <c r="K29" s="1150" t="s">
        <v>13</v>
      </c>
      <c r="L29" s="1224"/>
      <c r="M29" s="1226" t="s">
        <v>14</v>
      </c>
      <c r="N29" s="1224"/>
      <c r="O29" s="1150" t="s">
        <v>15</v>
      </c>
      <c r="P29" s="1224"/>
      <c r="Q29" s="1150" t="s">
        <v>16</v>
      </c>
      <c r="R29" s="1224"/>
      <c r="S29" s="1150" t="s">
        <v>17</v>
      </c>
      <c r="T29" s="1224"/>
      <c r="U29" s="1150" t="s">
        <v>18</v>
      </c>
      <c r="V29" s="1224"/>
      <c r="W29" s="1150" t="s">
        <v>19</v>
      </c>
      <c r="X29" s="1224"/>
      <c r="Y29" s="1150" t="s">
        <v>20</v>
      </c>
      <c r="Z29" s="1224"/>
      <c r="AA29" s="1150" t="s">
        <v>21</v>
      </c>
      <c r="AB29" s="1224"/>
      <c r="AC29" s="1150" t="s">
        <v>22</v>
      </c>
      <c r="AD29" s="1224"/>
      <c r="AE29" s="1150" t="s">
        <v>23</v>
      </c>
      <c r="AF29" s="1224"/>
      <c r="AG29" s="1150" t="s">
        <v>24</v>
      </c>
      <c r="AH29" s="1224"/>
      <c r="AI29" s="1150" t="s">
        <v>25</v>
      </c>
      <c r="AJ29" s="1224"/>
      <c r="AK29" s="1150" t="s">
        <v>26</v>
      </c>
      <c r="AL29" s="1224"/>
      <c r="AM29" s="1150" t="s">
        <v>27</v>
      </c>
      <c r="AN29" s="1224"/>
      <c r="AO29" s="1147" t="s">
        <v>28</v>
      </c>
      <c r="AP29" s="1196"/>
      <c r="AQ29" s="1227" t="s">
        <v>29</v>
      </c>
      <c r="AR29" s="1221" t="s">
        <v>30</v>
      </c>
      <c r="AS29" s="1228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967"/>
      <c r="B30" s="934"/>
      <c r="C30" s="935"/>
      <c r="D30" s="935"/>
      <c r="E30" s="116" t="s">
        <v>33</v>
      </c>
      <c r="F30" s="813" t="s">
        <v>34</v>
      </c>
      <c r="G30" s="116" t="s">
        <v>33</v>
      </c>
      <c r="H30" s="813" t="s">
        <v>34</v>
      </c>
      <c r="I30" s="116" t="s">
        <v>33</v>
      </c>
      <c r="J30" s="813" t="s">
        <v>34</v>
      </c>
      <c r="K30" s="116" t="s">
        <v>33</v>
      </c>
      <c r="L30" s="813" t="s">
        <v>34</v>
      </c>
      <c r="M30" s="713" t="s">
        <v>33</v>
      </c>
      <c r="N30" s="813" t="s">
        <v>34</v>
      </c>
      <c r="O30" s="116" t="s">
        <v>33</v>
      </c>
      <c r="P30" s="813" t="s">
        <v>34</v>
      </c>
      <c r="Q30" s="116" t="s">
        <v>33</v>
      </c>
      <c r="R30" s="813" t="s">
        <v>34</v>
      </c>
      <c r="S30" s="116" t="s">
        <v>33</v>
      </c>
      <c r="T30" s="813" t="s">
        <v>34</v>
      </c>
      <c r="U30" s="116" t="s">
        <v>33</v>
      </c>
      <c r="V30" s="813" t="s">
        <v>34</v>
      </c>
      <c r="W30" s="116" t="s">
        <v>33</v>
      </c>
      <c r="X30" s="813" t="s">
        <v>34</v>
      </c>
      <c r="Y30" s="116" t="s">
        <v>33</v>
      </c>
      <c r="Z30" s="813" t="s">
        <v>34</v>
      </c>
      <c r="AA30" s="116" t="s">
        <v>33</v>
      </c>
      <c r="AB30" s="813" t="s">
        <v>34</v>
      </c>
      <c r="AC30" s="116" t="s">
        <v>33</v>
      </c>
      <c r="AD30" s="813" t="s">
        <v>34</v>
      </c>
      <c r="AE30" s="116" t="s">
        <v>33</v>
      </c>
      <c r="AF30" s="813" t="s">
        <v>34</v>
      </c>
      <c r="AG30" s="116" t="s">
        <v>33</v>
      </c>
      <c r="AH30" s="813" t="s">
        <v>34</v>
      </c>
      <c r="AI30" s="116" t="s">
        <v>33</v>
      </c>
      <c r="AJ30" s="813" t="s">
        <v>34</v>
      </c>
      <c r="AK30" s="116" t="s">
        <v>33</v>
      </c>
      <c r="AL30" s="813" t="s">
        <v>34</v>
      </c>
      <c r="AM30" s="116" t="s">
        <v>33</v>
      </c>
      <c r="AN30" s="813" t="s">
        <v>34</v>
      </c>
      <c r="AO30" s="116" t="s">
        <v>33</v>
      </c>
      <c r="AP30" s="800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1156" t="s">
        <v>52</v>
      </c>
      <c r="B31" s="1229"/>
      <c r="C31" s="1230"/>
      <c r="D31" s="801">
        <f>SUM(E31:AP31)</f>
        <v>0</v>
      </c>
      <c r="E31" s="121"/>
      <c r="F31" s="122"/>
      <c r="G31" s="121"/>
      <c r="H31" s="829"/>
      <c r="I31" s="121"/>
      <c r="J31" s="829"/>
      <c r="K31" s="121"/>
      <c r="L31" s="122"/>
      <c r="M31" s="715"/>
      <c r="N31" s="829"/>
      <c r="O31" s="715"/>
      <c r="P31" s="829"/>
      <c r="Q31" s="715"/>
      <c r="R31" s="829"/>
      <c r="S31" s="715"/>
      <c r="T31" s="829"/>
      <c r="U31" s="715"/>
      <c r="V31" s="829"/>
      <c r="W31" s="715"/>
      <c r="X31" s="829"/>
      <c r="Y31" s="715"/>
      <c r="Z31" s="829"/>
      <c r="AA31" s="715"/>
      <c r="AB31" s="829"/>
      <c r="AC31" s="715"/>
      <c r="AD31" s="829"/>
      <c r="AE31" s="715"/>
      <c r="AF31" s="829"/>
      <c r="AG31" s="715"/>
      <c r="AH31" s="829"/>
      <c r="AI31" s="715"/>
      <c r="AJ31" s="829"/>
      <c r="AK31" s="715"/>
      <c r="AL31" s="829"/>
      <c r="AM31" s="715"/>
      <c r="AN31" s="829"/>
      <c r="AO31" s="715"/>
      <c r="AP31" s="802"/>
      <c r="AQ31" s="126"/>
      <c r="AR31" s="715"/>
      <c r="AS31" s="829"/>
      <c r="AT31" s="829"/>
      <c r="AU31" s="829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1231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790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790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1231" t="s">
        <v>79</v>
      </c>
      <c r="B58" s="1187" t="s">
        <v>80</v>
      </c>
      <c r="C58" s="954"/>
      <c r="D58" s="1173"/>
      <c r="E58" s="1110" t="s">
        <v>81</v>
      </c>
      <c r="F58" s="1218"/>
      <c r="G58" s="1218"/>
      <c r="H58" s="1218"/>
      <c r="I58" s="1218"/>
      <c r="J58" s="1218"/>
      <c r="K58" s="1218"/>
      <c r="L58" s="1218"/>
      <c r="M58" s="1218"/>
      <c r="N58" s="1218"/>
      <c r="O58" s="1218"/>
      <c r="P58" s="1218"/>
      <c r="Q58" s="1218"/>
      <c r="R58" s="1218"/>
      <c r="S58" s="1218"/>
      <c r="T58" s="1218"/>
      <c r="U58" s="1218"/>
      <c r="V58" s="1218"/>
      <c r="W58" s="1218"/>
      <c r="X58" s="1218"/>
      <c r="Y58" s="1218"/>
      <c r="Z58" s="1218"/>
      <c r="AA58" s="1218"/>
      <c r="AB58" s="1218"/>
      <c r="AC58" s="1218"/>
      <c r="AD58" s="1218"/>
      <c r="AE58" s="1218"/>
      <c r="AF58" s="1218"/>
      <c r="AG58" s="1218"/>
      <c r="AH58" s="1218"/>
      <c r="AI58" s="1218"/>
      <c r="AJ58" s="1218"/>
      <c r="AK58" s="1218"/>
      <c r="AL58" s="1218"/>
      <c r="AM58" s="1218"/>
      <c r="AN58" s="1218"/>
      <c r="AO58" s="1218"/>
      <c r="AP58" s="1223"/>
      <c r="AQ58" s="1217" t="s">
        <v>82</v>
      </c>
      <c r="AR58" s="1110" t="s">
        <v>7</v>
      </c>
      <c r="AS58" s="1218"/>
      <c r="AT58" s="1223"/>
      <c r="AU58" s="1220" t="s">
        <v>9</v>
      </c>
      <c r="AV58" s="1220" t="s">
        <v>65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895"/>
      <c r="B59" s="913"/>
      <c r="C59" s="934"/>
      <c r="D59" s="935"/>
      <c r="E59" s="1109" t="s">
        <v>10</v>
      </c>
      <c r="F59" s="1219"/>
      <c r="G59" s="1109" t="s">
        <v>11</v>
      </c>
      <c r="H59" s="1219"/>
      <c r="I59" s="1109" t="s">
        <v>12</v>
      </c>
      <c r="J59" s="1219"/>
      <c r="K59" s="1109" t="s">
        <v>13</v>
      </c>
      <c r="L59" s="1219"/>
      <c r="M59" s="1109" t="s">
        <v>14</v>
      </c>
      <c r="N59" s="1219"/>
      <c r="O59" s="1109" t="s">
        <v>15</v>
      </c>
      <c r="P59" s="1219"/>
      <c r="Q59" s="1109" t="s">
        <v>16</v>
      </c>
      <c r="R59" s="1219"/>
      <c r="S59" s="1109" t="s">
        <v>17</v>
      </c>
      <c r="T59" s="1219"/>
      <c r="U59" s="1109" t="s">
        <v>18</v>
      </c>
      <c r="V59" s="1219"/>
      <c r="W59" s="1109" t="s">
        <v>19</v>
      </c>
      <c r="X59" s="1219"/>
      <c r="Y59" s="1109" t="s">
        <v>20</v>
      </c>
      <c r="Z59" s="1219"/>
      <c r="AA59" s="1109" t="s">
        <v>21</v>
      </c>
      <c r="AB59" s="1236"/>
      <c r="AC59" s="1109" t="s">
        <v>22</v>
      </c>
      <c r="AD59" s="1219"/>
      <c r="AE59" s="1109" t="s">
        <v>23</v>
      </c>
      <c r="AF59" s="1219"/>
      <c r="AG59" s="1109" t="s">
        <v>24</v>
      </c>
      <c r="AH59" s="1219"/>
      <c r="AI59" s="1109" t="s">
        <v>25</v>
      </c>
      <c r="AJ59" s="1219"/>
      <c r="AK59" s="1109" t="s">
        <v>26</v>
      </c>
      <c r="AL59" s="1219"/>
      <c r="AM59" s="1109" t="s">
        <v>27</v>
      </c>
      <c r="AN59" s="1219"/>
      <c r="AO59" s="1218" t="s">
        <v>28</v>
      </c>
      <c r="AP59" s="1223"/>
      <c r="AQ59" s="847"/>
      <c r="AR59" s="1232" t="s">
        <v>29</v>
      </c>
      <c r="AS59" s="1221" t="s">
        <v>30</v>
      </c>
      <c r="AT59" s="1233" t="s">
        <v>31</v>
      </c>
      <c r="AU59" s="861"/>
      <c r="AV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912"/>
      <c r="B60" s="162" t="s">
        <v>32</v>
      </c>
      <c r="C60" s="163" t="s">
        <v>33</v>
      </c>
      <c r="D60" s="830" t="s">
        <v>34</v>
      </c>
      <c r="E60" s="795" t="s">
        <v>33</v>
      </c>
      <c r="F60" s="166" t="s">
        <v>34</v>
      </c>
      <c r="G60" s="795" t="s">
        <v>33</v>
      </c>
      <c r="H60" s="166" t="s">
        <v>34</v>
      </c>
      <c r="I60" s="795" t="s">
        <v>33</v>
      </c>
      <c r="J60" s="166" t="s">
        <v>34</v>
      </c>
      <c r="K60" s="795" t="s">
        <v>33</v>
      </c>
      <c r="L60" s="166" t="s">
        <v>34</v>
      </c>
      <c r="M60" s="15" t="s">
        <v>33</v>
      </c>
      <c r="N60" s="811" t="s">
        <v>34</v>
      </c>
      <c r="O60" s="795" t="s">
        <v>33</v>
      </c>
      <c r="P60" s="166" t="s">
        <v>34</v>
      </c>
      <c r="Q60" s="15" t="s">
        <v>33</v>
      </c>
      <c r="R60" s="811" t="s">
        <v>34</v>
      </c>
      <c r="S60" s="15" t="s">
        <v>33</v>
      </c>
      <c r="T60" s="811" t="s">
        <v>34</v>
      </c>
      <c r="U60" s="795" t="s">
        <v>33</v>
      </c>
      <c r="V60" s="811" t="s">
        <v>34</v>
      </c>
      <c r="W60" s="795" t="s">
        <v>33</v>
      </c>
      <c r="X60" s="166" t="s">
        <v>34</v>
      </c>
      <c r="Y60" s="15" t="s">
        <v>33</v>
      </c>
      <c r="Z60" s="811" t="s">
        <v>34</v>
      </c>
      <c r="AA60" s="795" t="s">
        <v>33</v>
      </c>
      <c r="AB60" s="167" t="s">
        <v>34</v>
      </c>
      <c r="AC60" s="795" t="s">
        <v>33</v>
      </c>
      <c r="AD60" s="166" t="s">
        <v>34</v>
      </c>
      <c r="AE60" s="795" t="s">
        <v>33</v>
      </c>
      <c r="AF60" s="166" t="s">
        <v>34</v>
      </c>
      <c r="AG60" s="795" t="s">
        <v>33</v>
      </c>
      <c r="AH60" s="166" t="s">
        <v>34</v>
      </c>
      <c r="AI60" s="15" t="s">
        <v>33</v>
      </c>
      <c r="AJ60" s="811" t="s">
        <v>34</v>
      </c>
      <c r="AK60" s="795" t="s">
        <v>33</v>
      </c>
      <c r="AL60" s="166" t="s">
        <v>34</v>
      </c>
      <c r="AM60" s="15" t="s">
        <v>33</v>
      </c>
      <c r="AN60" s="811" t="s">
        <v>34</v>
      </c>
      <c r="AO60" s="716" t="s">
        <v>33</v>
      </c>
      <c r="AP60" s="811" t="s">
        <v>34</v>
      </c>
      <c r="AQ60" s="848"/>
      <c r="AR60" s="915"/>
      <c r="AS60" s="866"/>
      <c r="AT60" s="986"/>
      <c r="AU60" s="862"/>
      <c r="AV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448"/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449"/>
      <c r="CA62" s="31" t="str">
        <f t="shared" ref="CA62:CA65" si="11">IF(B62=0,"",IF(AQ62="",IF(B62="","","* No olvide digitar la columna Beneficiarios. "),""))</f>
        <v/>
      </c>
      <c r="CB62" s="31" t="str">
        <f t="shared" ref="CB62:CB65" si="12">IF(B62&lt;AQ62,"* El número de Beneficiarios NO DEBE ser mayor que el Total. ","")</f>
        <v/>
      </c>
      <c r="CC62" s="31" t="str">
        <f t="shared" ref="CC62:CC64" si="13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4">IF(B62&lt;AQ62,1,0)</f>
        <v>0</v>
      </c>
      <c r="CH62" s="32" t="str">
        <f t="shared" ref="CH62:CH65" si="15">IF(B62=0,"",IF(AQ62="",IF(B62="","",1),0))</f>
        <v/>
      </c>
      <c r="CI62" s="32">
        <f t="shared" ref="CI62:CI65" si="16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449"/>
      <c r="CA63" s="31" t="str">
        <f t="shared" si="11"/>
        <v/>
      </c>
      <c r="CB63" s="31" t="str">
        <f t="shared" si="12"/>
        <v/>
      </c>
      <c r="CC63" s="31" t="str">
        <f t="shared" si="13"/>
        <v/>
      </c>
      <c r="CD63" s="31"/>
      <c r="CE63" s="31"/>
      <c r="CF63" s="31"/>
      <c r="CG63" s="32">
        <f t="shared" si="14"/>
        <v>0</v>
      </c>
      <c r="CH63" s="32" t="str">
        <f t="shared" si="15"/>
        <v/>
      </c>
      <c r="CI63" s="32">
        <f t="shared" si="16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449"/>
      <c r="CA64" s="31" t="str">
        <f t="shared" si="11"/>
        <v/>
      </c>
      <c r="CB64" s="31" t="str">
        <f t="shared" si="12"/>
        <v/>
      </c>
      <c r="CC64" s="31" t="str">
        <f t="shared" si="13"/>
        <v/>
      </c>
      <c r="CD64" s="31"/>
      <c r="CE64" s="31"/>
      <c r="CF64" s="31"/>
      <c r="CG64" s="32">
        <f t="shared" si="14"/>
        <v>0</v>
      </c>
      <c r="CH64" s="32" t="str">
        <f t="shared" si="15"/>
        <v/>
      </c>
      <c r="CI64" s="32">
        <f t="shared" si="16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450"/>
      <c r="CA65" s="31" t="str">
        <f t="shared" si="11"/>
        <v/>
      </c>
      <c r="CB65" s="31" t="str">
        <f t="shared" si="12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4"/>
        <v>0</v>
      </c>
      <c r="CH65" s="32" t="str">
        <f t="shared" si="15"/>
        <v/>
      </c>
      <c r="CI65" s="32">
        <f t="shared" si="16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751" t="s">
        <v>5</v>
      </c>
      <c r="B66" s="200">
        <f>SUM(B61:B65)</f>
        <v>0</v>
      </c>
      <c r="C66" s="201">
        <f>SUM(C61:C65)</f>
        <v>0</v>
      </c>
      <c r="D66" s="831">
        <f>SUM(D61:D65)</f>
        <v>0</v>
      </c>
      <c r="E66" s="203">
        <f t="shared" ref="E66:AS66" si="17">SUM(E61:E65)</f>
        <v>0</v>
      </c>
      <c r="F66" s="79">
        <f>SUM(F61:F65)</f>
        <v>0</v>
      </c>
      <c r="G66" s="203">
        <f t="shared" si="17"/>
        <v>0</v>
      </c>
      <c r="H66" s="204">
        <f t="shared" si="17"/>
        <v>0</v>
      </c>
      <c r="I66" s="203">
        <f t="shared" si="17"/>
        <v>0</v>
      </c>
      <c r="J66" s="204">
        <f t="shared" si="17"/>
        <v>0</v>
      </c>
      <c r="K66" s="203">
        <f t="shared" si="17"/>
        <v>0</v>
      </c>
      <c r="L66" s="204">
        <f t="shared" si="17"/>
        <v>0</v>
      </c>
      <c r="M66" s="203">
        <f t="shared" si="17"/>
        <v>0</v>
      </c>
      <c r="N66" s="204">
        <f t="shared" si="17"/>
        <v>0</v>
      </c>
      <c r="O66" s="203">
        <f t="shared" si="17"/>
        <v>0</v>
      </c>
      <c r="P66" s="204">
        <f t="shared" si="17"/>
        <v>0</v>
      </c>
      <c r="Q66" s="203">
        <f t="shared" si="17"/>
        <v>0</v>
      </c>
      <c r="R66" s="204">
        <f t="shared" si="17"/>
        <v>0</v>
      </c>
      <c r="S66" s="203">
        <f t="shared" si="17"/>
        <v>0</v>
      </c>
      <c r="T66" s="204">
        <f t="shared" si="17"/>
        <v>0</v>
      </c>
      <c r="U66" s="203">
        <f t="shared" si="17"/>
        <v>0</v>
      </c>
      <c r="V66" s="204">
        <f t="shared" si="17"/>
        <v>0</v>
      </c>
      <c r="W66" s="203">
        <f t="shared" si="17"/>
        <v>0</v>
      </c>
      <c r="X66" s="204">
        <f t="shared" si="17"/>
        <v>0</v>
      </c>
      <c r="Y66" s="205">
        <f t="shared" si="17"/>
        <v>0</v>
      </c>
      <c r="Z66" s="204">
        <f t="shared" si="17"/>
        <v>0</v>
      </c>
      <c r="AA66" s="206">
        <f t="shared" si="17"/>
        <v>0</v>
      </c>
      <c r="AB66" s="207">
        <f t="shared" si="17"/>
        <v>0</v>
      </c>
      <c r="AC66" s="205">
        <f t="shared" si="17"/>
        <v>0</v>
      </c>
      <c r="AD66" s="204">
        <f t="shared" si="17"/>
        <v>0</v>
      </c>
      <c r="AE66" s="205">
        <f t="shared" si="17"/>
        <v>0</v>
      </c>
      <c r="AF66" s="204">
        <f t="shared" si="17"/>
        <v>0</v>
      </c>
      <c r="AG66" s="205">
        <f t="shared" si="17"/>
        <v>0</v>
      </c>
      <c r="AH66" s="204">
        <f t="shared" si="17"/>
        <v>0</v>
      </c>
      <c r="AI66" s="205">
        <f t="shared" si="17"/>
        <v>0</v>
      </c>
      <c r="AJ66" s="204">
        <f t="shared" si="17"/>
        <v>0</v>
      </c>
      <c r="AK66" s="205">
        <f t="shared" si="17"/>
        <v>0</v>
      </c>
      <c r="AL66" s="204">
        <f t="shared" si="17"/>
        <v>0</v>
      </c>
      <c r="AM66" s="205">
        <f t="shared" si="17"/>
        <v>0</v>
      </c>
      <c r="AN66" s="204">
        <f t="shared" si="17"/>
        <v>0</v>
      </c>
      <c r="AO66" s="206">
        <f t="shared" si="17"/>
        <v>0</v>
      </c>
      <c r="AP66" s="207">
        <f t="shared" si="17"/>
        <v>0</v>
      </c>
      <c r="AQ66" s="208">
        <f t="shared" si="17"/>
        <v>0</v>
      </c>
      <c r="AR66" s="209">
        <f t="shared" si="17"/>
        <v>0</v>
      </c>
      <c r="AS66" s="210">
        <f t="shared" si="17"/>
        <v>0</v>
      </c>
      <c r="AT66" s="211">
        <f>SUM(AT61:AT65)</f>
        <v>0</v>
      </c>
      <c r="AU66" s="211">
        <f>SUM(AU61:AU65)</f>
        <v>0</v>
      </c>
      <c r="AV66" s="575">
        <f>SUM(AV61:AV65)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792" t="s">
        <v>79</v>
      </c>
      <c r="B68" s="791" t="s">
        <v>80</v>
      </c>
      <c r="C68" s="793" t="s">
        <v>29</v>
      </c>
      <c r="D68" s="793" t="s">
        <v>89</v>
      </c>
      <c r="E68" s="793" t="s">
        <v>31</v>
      </c>
      <c r="F68" s="793" t="s">
        <v>9</v>
      </c>
      <c r="G68" s="793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80" t="s">
        <v>85</v>
      </c>
      <c r="B70" s="217">
        <f t="shared" ref="B70:B72" si="18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80" t="s">
        <v>86</v>
      </c>
      <c r="B71" s="217">
        <f t="shared" si="18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80" t="s">
        <v>87</v>
      </c>
      <c r="B72" s="218">
        <f t="shared" si="18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751" t="s">
        <v>5</v>
      </c>
      <c r="B73" s="219">
        <f>SUM(B69:B72)</f>
        <v>0</v>
      </c>
      <c r="C73" s="219">
        <f>SUM(C69:C72)</f>
        <v>0</v>
      </c>
      <c r="D73" s="219">
        <f t="shared" ref="D73:E73" si="19">SUM(D69:D72)</f>
        <v>0</v>
      </c>
      <c r="E73" s="219">
        <f t="shared" si="19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792" t="s">
        <v>79</v>
      </c>
      <c r="B75" s="791" t="s">
        <v>80</v>
      </c>
      <c r="C75" s="793" t="s">
        <v>29</v>
      </c>
      <c r="D75" s="793" t="s">
        <v>89</v>
      </c>
      <c r="E75" s="793" t="s">
        <v>31</v>
      </c>
      <c r="F75" s="793" t="s">
        <v>9</v>
      </c>
      <c r="G75" s="793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80" t="s">
        <v>85</v>
      </c>
      <c r="B77" s="217">
        <f t="shared" ref="B77:B79" si="20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80" t="s">
        <v>86</v>
      </c>
      <c r="B78" s="217">
        <f t="shared" si="20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80" t="s">
        <v>87</v>
      </c>
      <c r="B79" s="218">
        <f t="shared" si="20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751" t="s">
        <v>5</v>
      </c>
      <c r="B80" s="219">
        <f>SUM(B76:B79)</f>
        <v>0</v>
      </c>
      <c r="C80" s="219">
        <f>SUM(C76:C79)</f>
        <v>0</v>
      </c>
      <c r="D80" s="219">
        <f t="shared" ref="D80:F80" si="21">SUM(D76:D79)</f>
        <v>0</v>
      </c>
      <c r="E80" s="219">
        <f t="shared" si="21"/>
        <v>0</v>
      </c>
      <c r="F80" s="219">
        <f t="shared" si="21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796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832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8" customHeight="1" x14ac:dyDescent="0.2">
      <c r="A112" s="798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833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834" t="s">
        <v>8</v>
      </c>
      <c r="F114" s="832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8.75" customHeight="1" x14ac:dyDescent="0.2">
      <c r="A120" s="751" t="s">
        <v>5</v>
      </c>
      <c r="B120" s="241">
        <f>SUM(B115:B119)</f>
        <v>0</v>
      </c>
      <c r="C120" s="242">
        <f>SUM(C115:C119)</f>
        <v>0</v>
      </c>
      <c r="D120" s="717">
        <f>SUM(D115:D119)</f>
        <v>0</v>
      </c>
      <c r="E120" s="833">
        <f>SUM(E115:E119)</f>
        <v>0</v>
      </c>
      <c r="F120" s="833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834" t="s">
        <v>8</v>
      </c>
      <c r="F122" s="832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2"/>
      <c r="CV126" s="2"/>
      <c r="CW126" s="2"/>
      <c r="CX126" s="2"/>
      <c r="CY126" s="2"/>
      <c r="CZ126" s="2"/>
    </row>
    <row r="127" spans="1:104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2"/>
      <c r="CV127" s="2"/>
      <c r="CW127" s="2"/>
      <c r="CX127" s="2"/>
      <c r="CY127" s="2"/>
      <c r="CZ127" s="2"/>
    </row>
    <row r="128" spans="1:104" ht="19.5" customHeight="1" x14ac:dyDescent="0.2">
      <c r="A128" s="751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833">
        <f>SUM(E123:E127)</f>
        <v>0</v>
      </c>
      <c r="F128" s="833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2"/>
      <c r="CV128" s="2"/>
      <c r="CW128" s="2"/>
      <c r="CX128" s="2"/>
      <c r="CY128" s="2"/>
      <c r="CZ128" s="2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1210" t="s">
        <v>129</v>
      </c>
      <c r="B130" s="1234"/>
      <c r="C130" s="1235" t="s">
        <v>5</v>
      </c>
      <c r="D130" s="1110" t="s">
        <v>7</v>
      </c>
      <c r="E130" s="1218"/>
      <c r="F130" s="1218"/>
      <c r="G130" s="1217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716" t="s">
        <v>30</v>
      </c>
      <c r="F131" s="811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1210" t="s">
        <v>133</v>
      </c>
      <c r="B135" s="991"/>
      <c r="C135" s="1234"/>
      <c r="D135" s="1235" t="s">
        <v>5</v>
      </c>
      <c r="E135" s="1110" t="s">
        <v>7</v>
      </c>
      <c r="F135" s="1218"/>
      <c r="G135" s="1218"/>
      <c r="H135" s="1217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811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835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836"/>
      <c r="F139" s="837"/>
      <c r="G139" s="838"/>
      <c r="H139" s="839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1237" t="s">
        <v>137</v>
      </c>
      <c r="B140" s="1238" t="s">
        <v>5</v>
      </c>
      <c r="C140" s="1239" t="s">
        <v>138</v>
      </c>
      <c r="D140" s="1240"/>
      <c r="E140" s="1241"/>
      <c r="F140" s="930" t="s">
        <v>139</v>
      </c>
      <c r="G140" s="931" t="s">
        <v>140</v>
      </c>
      <c r="H140" s="1245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841" t="s">
        <v>143</v>
      </c>
      <c r="F141" s="930"/>
      <c r="G141" s="931"/>
      <c r="H141" s="841" t="s">
        <v>29</v>
      </c>
      <c r="I141" s="791" t="s">
        <v>30</v>
      </c>
      <c r="J141" s="791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2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3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4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2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3"/>
        <v/>
      </c>
      <c r="CB144" s="31"/>
      <c r="CC144" s="31"/>
      <c r="CD144" s="31"/>
      <c r="CE144" s="31"/>
      <c r="CF144" s="31"/>
      <c r="CG144" s="32">
        <f t="shared" si="24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104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1.75" customHeight="1" x14ac:dyDescent="0.2">
      <c r="A146" s="1237" t="s">
        <v>145</v>
      </c>
      <c r="B146" s="1238" t="s">
        <v>146</v>
      </c>
      <c r="C146" s="1239" t="s">
        <v>147</v>
      </c>
      <c r="D146" s="1241"/>
      <c r="E146" s="1240" t="s">
        <v>148</v>
      </c>
      <c r="F146" s="1241"/>
      <c r="G146" s="1240" t="s">
        <v>149</v>
      </c>
      <c r="H146" s="1241"/>
      <c r="I146" s="1239" t="s">
        <v>150</v>
      </c>
      <c r="J146" s="1241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" customHeight="1" x14ac:dyDescent="0.2">
      <c r="A147" s="912"/>
      <c r="B147" s="848"/>
      <c r="C147" s="15" t="s">
        <v>151</v>
      </c>
      <c r="D147" s="841" t="s">
        <v>152</v>
      </c>
      <c r="E147" s="15" t="s">
        <v>151</v>
      </c>
      <c r="F147" s="842" t="s">
        <v>152</v>
      </c>
      <c r="G147" s="15" t="s">
        <v>151</v>
      </c>
      <c r="H147" s="841" t="s">
        <v>152</v>
      </c>
      <c r="I147" s="15" t="s">
        <v>151</v>
      </c>
      <c r="J147" s="841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1238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1238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ht="15" customHeight="1" x14ac:dyDescent="0.2">
      <c r="A167" s="1242" t="s">
        <v>35</v>
      </c>
      <c r="B167" s="1243" t="s">
        <v>5</v>
      </c>
      <c r="C167" s="954"/>
      <c r="D167" s="1244"/>
      <c r="E167" s="1246" t="s">
        <v>81</v>
      </c>
      <c r="F167" s="1247"/>
      <c r="G167" s="1247"/>
      <c r="H167" s="1247"/>
      <c r="I167" s="1247"/>
      <c r="J167" s="1247"/>
      <c r="K167" s="1247"/>
      <c r="L167" s="1247"/>
      <c r="M167" s="1247"/>
      <c r="N167" s="1247"/>
      <c r="O167" s="1247"/>
      <c r="P167" s="1247"/>
      <c r="Q167" s="1247"/>
      <c r="R167" s="1247"/>
      <c r="S167" s="1247"/>
      <c r="T167" s="1247"/>
      <c r="U167" s="1247"/>
      <c r="V167" s="1247"/>
      <c r="W167" s="1247"/>
      <c r="X167" s="1247"/>
      <c r="Y167" s="1247"/>
      <c r="Z167" s="1247"/>
      <c r="AA167" s="1247"/>
      <c r="AB167" s="1247"/>
      <c r="AC167" s="1247"/>
      <c r="AD167" s="1247"/>
      <c r="AE167" s="1247"/>
      <c r="AF167" s="1247"/>
      <c r="AG167" s="1247"/>
      <c r="AH167" s="1247"/>
      <c r="AI167" s="1247"/>
      <c r="AJ167" s="1247"/>
      <c r="AK167" s="1247"/>
      <c r="AL167" s="1247"/>
      <c r="AM167" s="1247"/>
      <c r="AN167" s="1247"/>
      <c r="AO167" s="1247"/>
      <c r="AP167" s="1248"/>
      <c r="AQ167" s="1249" t="s">
        <v>170</v>
      </c>
      <c r="AR167" s="1249"/>
      <c r="AS167" s="1250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15" customHeight="1" x14ac:dyDescent="0.2">
      <c r="A168" s="933"/>
      <c r="B168" s="913"/>
      <c r="C168" s="934"/>
      <c r="D168" s="935"/>
      <c r="E168" s="1239" t="s">
        <v>10</v>
      </c>
      <c r="F168" s="1241"/>
      <c r="G168" s="1239" t="s">
        <v>11</v>
      </c>
      <c r="H168" s="1241"/>
      <c r="I168" s="1239" t="s">
        <v>12</v>
      </c>
      <c r="J168" s="1241"/>
      <c r="K168" s="1239" t="s">
        <v>13</v>
      </c>
      <c r="L168" s="1241"/>
      <c r="M168" s="1239" t="s">
        <v>14</v>
      </c>
      <c r="N168" s="1241"/>
      <c r="O168" s="1239" t="s">
        <v>15</v>
      </c>
      <c r="P168" s="1241"/>
      <c r="Q168" s="1239" t="s">
        <v>16</v>
      </c>
      <c r="R168" s="1241"/>
      <c r="S168" s="1239" t="s">
        <v>17</v>
      </c>
      <c r="T168" s="1241"/>
      <c r="U168" s="1239" t="s">
        <v>18</v>
      </c>
      <c r="V168" s="1241"/>
      <c r="W168" s="1239" t="s">
        <v>19</v>
      </c>
      <c r="X168" s="1241"/>
      <c r="Y168" s="1239" t="s">
        <v>20</v>
      </c>
      <c r="Z168" s="1241"/>
      <c r="AA168" s="1239" t="s">
        <v>21</v>
      </c>
      <c r="AB168" s="1241"/>
      <c r="AC168" s="1239" t="s">
        <v>22</v>
      </c>
      <c r="AD168" s="1241"/>
      <c r="AE168" s="1239" t="s">
        <v>23</v>
      </c>
      <c r="AF168" s="1241"/>
      <c r="AG168" s="1239" t="s">
        <v>24</v>
      </c>
      <c r="AH168" s="1241"/>
      <c r="AI168" s="1239" t="s">
        <v>25</v>
      </c>
      <c r="AJ168" s="1241"/>
      <c r="AK168" s="1239" t="s">
        <v>26</v>
      </c>
      <c r="AL168" s="1241"/>
      <c r="AM168" s="1239" t="s">
        <v>27</v>
      </c>
      <c r="AN168" s="1241"/>
      <c r="AO168" s="1246" t="s">
        <v>28</v>
      </c>
      <c r="AP168" s="1248"/>
      <c r="AQ168" s="1251" t="s">
        <v>171</v>
      </c>
      <c r="AR168" s="1246" t="s">
        <v>172</v>
      </c>
      <c r="AS168" s="1247"/>
      <c r="AT168" s="84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35.25" customHeight="1" x14ac:dyDescent="0.2">
      <c r="A169" s="923"/>
      <c r="B169" s="225" t="s">
        <v>32</v>
      </c>
      <c r="C169" s="226" t="s">
        <v>33</v>
      </c>
      <c r="D169" s="789" t="s">
        <v>34</v>
      </c>
      <c r="E169" s="803" t="s">
        <v>33</v>
      </c>
      <c r="F169" s="797" t="s">
        <v>34</v>
      </c>
      <c r="G169" s="803" t="s">
        <v>33</v>
      </c>
      <c r="H169" s="797" t="s">
        <v>34</v>
      </c>
      <c r="I169" s="803" t="s">
        <v>33</v>
      </c>
      <c r="J169" s="797" t="s">
        <v>34</v>
      </c>
      <c r="K169" s="803" t="s">
        <v>33</v>
      </c>
      <c r="L169" s="797" t="s">
        <v>34</v>
      </c>
      <c r="M169" s="803" t="s">
        <v>33</v>
      </c>
      <c r="N169" s="797" t="s">
        <v>34</v>
      </c>
      <c r="O169" s="803" t="s">
        <v>33</v>
      </c>
      <c r="P169" s="797" t="s">
        <v>34</v>
      </c>
      <c r="Q169" s="803" t="s">
        <v>33</v>
      </c>
      <c r="R169" s="797" t="s">
        <v>34</v>
      </c>
      <c r="S169" s="803" t="s">
        <v>33</v>
      </c>
      <c r="T169" s="797" t="s">
        <v>34</v>
      </c>
      <c r="U169" s="803" t="s">
        <v>33</v>
      </c>
      <c r="V169" s="797" t="s">
        <v>34</v>
      </c>
      <c r="W169" s="803" t="s">
        <v>33</v>
      </c>
      <c r="X169" s="797" t="s">
        <v>34</v>
      </c>
      <c r="Y169" s="803" t="s">
        <v>33</v>
      </c>
      <c r="Z169" s="797" t="s">
        <v>34</v>
      </c>
      <c r="AA169" s="803" t="s">
        <v>33</v>
      </c>
      <c r="AB169" s="797" t="s">
        <v>34</v>
      </c>
      <c r="AC169" s="803" t="s">
        <v>33</v>
      </c>
      <c r="AD169" s="797" t="s">
        <v>34</v>
      </c>
      <c r="AE169" s="803" t="s">
        <v>33</v>
      </c>
      <c r="AF169" s="797" t="s">
        <v>34</v>
      </c>
      <c r="AG169" s="803" t="s">
        <v>33</v>
      </c>
      <c r="AH169" s="797" t="s">
        <v>34</v>
      </c>
      <c r="AI169" s="803" t="s">
        <v>33</v>
      </c>
      <c r="AJ169" s="797" t="s">
        <v>34</v>
      </c>
      <c r="AK169" s="803" t="s">
        <v>33</v>
      </c>
      <c r="AL169" s="797" t="s">
        <v>34</v>
      </c>
      <c r="AM169" s="803" t="s">
        <v>33</v>
      </c>
      <c r="AN169" s="797" t="s">
        <v>34</v>
      </c>
      <c r="AO169" s="803" t="s">
        <v>33</v>
      </c>
      <c r="AP169" s="766" t="s">
        <v>34</v>
      </c>
      <c r="AQ169" s="939"/>
      <c r="AR169" s="791" t="s">
        <v>173</v>
      </c>
      <c r="AS169" s="811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x14ac:dyDescent="0.2">
      <c r="A170" s="767" t="s">
        <v>52</v>
      </c>
      <c r="B170" s="200">
        <f t="shared" ref="B170:B176" si="25">SUM(C170+D170)</f>
        <v>303</v>
      </c>
      <c r="C170" s="201">
        <f t="shared" ref="C170:C180" si="26">SUM(E170+G170+I170+K170+M170+O170+Q170+S170+U170+W170+Y170+AA170+AC170+AE170+AG170+AI170+AK170+AM170+AO170)</f>
        <v>128</v>
      </c>
      <c r="D170" s="804">
        <f t="shared" ref="D170:D187" si="27">SUM(F170+H170+J170+L170+N170+P170+R170+T170+V170+X170+Z170+AB170+AD170+AF170+AH170+AJ170+AL170+AN170+AP170)</f>
        <v>175</v>
      </c>
      <c r="E170" s="23">
        <v>5</v>
      </c>
      <c r="F170" s="805">
        <v>0</v>
      </c>
      <c r="G170" s="23">
        <v>0</v>
      </c>
      <c r="H170" s="25">
        <v>3</v>
      </c>
      <c r="I170" s="23">
        <v>1</v>
      </c>
      <c r="J170" s="25">
        <v>1</v>
      </c>
      <c r="K170" s="23">
        <v>7</v>
      </c>
      <c r="L170" s="25">
        <v>2</v>
      </c>
      <c r="M170" s="23">
        <v>5</v>
      </c>
      <c r="N170" s="25">
        <v>2</v>
      </c>
      <c r="O170" s="23">
        <v>6</v>
      </c>
      <c r="P170" s="25">
        <v>7</v>
      </c>
      <c r="Q170" s="23">
        <v>5</v>
      </c>
      <c r="R170" s="25">
        <v>1</v>
      </c>
      <c r="S170" s="23">
        <v>3</v>
      </c>
      <c r="T170" s="25">
        <v>4</v>
      </c>
      <c r="U170" s="23">
        <v>2</v>
      </c>
      <c r="V170" s="25">
        <v>3</v>
      </c>
      <c r="W170" s="23">
        <v>4</v>
      </c>
      <c r="X170" s="25">
        <v>2</v>
      </c>
      <c r="Y170" s="23">
        <v>1</v>
      </c>
      <c r="Z170" s="25">
        <v>3</v>
      </c>
      <c r="AA170" s="23">
        <v>10</v>
      </c>
      <c r="AB170" s="25">
        <v>8</v>
      </c>
      <c r="AC170" s="23">
        <v>6</v>
      </c>
      <c r="AD170" s="25">
        <v>12</v>
      </c>
      <c r="AE170" s="23">
        <v>14</v>
      </c>
      <c r="AF170" s="25">
        <v>14</v>
      </c>
      <c r="AG170" s="23">
        <v>7</v>
      </c>
      <c r="AH170" s="25">
        <v>10</v>
      </c>
      <c r="AI170" s="23">
        <v>12</v>
      </c>
      <c r="AJ170" s="25">
        <v>13</v>
      </c>
      <c r="AK170" s="23">
        <v>11</v>
      </c>
      <c r="AL170" s="25">
        <v>24</v>
      </c>
      <c r="AM170" s="23">
        <v>12</v>
      </c>
      <c r="AN170" s="25">
        <v>22</v>
      </c>
      <c r="AO170" s="742">
        <v>17</v>
      </c>
      <c r="AP170" s="27">
        <v>44</v>
      </c>
      <c r="AQ170" s="806">
        <v>150</v>
      </c>
      <c r="AR170" s="310">
        <v>22</v>
      </c>
      <c r="AS170" s="805">
        <v>131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x14ac:dyDescent="0.2">
      <c r="A171" s="312" t="s">
        <v>36</v>
      </c>
      <c r="B171" s="313">
        <f t="shared" si="25"/>
        <v>0</v>
      </c>
      <c r="C171" s="314">
        <f t="shared" si="26"/>
        <v>0</v>
      </c>
      <c r="D171" s="315">
        <f>SUM(F171+H171+J171+L171+N171+P171+R171+T171+V171+X171+Z171+AB171+AD171+AF171+AH171+AJ171+AL171+AN171+AP171)</f>
        <v>0</v>
      </c>
      <c r="E171" s="84">
        <v>0</v>
      </c>
      <c r="F171" s="316">
        <v>0</v>
      </c>
      <c r="G171" s="84">
        <v>0</v>
      </c>
      <c r="H171" s="85">
        <v>0</v>
      </c>
      <c r="I171" s="84">
        <v>0</v>
      </c>
      <c r="J171" s="85">
        <v>0</v>
      </c>
      <c r="K171" s="84">
        <v>0</v>
      </c>
      <c r="L171" s="85">
        <v>0</v>
      </c>
      <c r="M171" s="84">
        <v>0</v>
      </c>
      <c r="N171" s="85">
        <v>0</v>
      </c>
      <c r="O171" s="84">
        <v>0</v>
      </c>
      <c r="P171" s="85">
        <v>0</v>
      </c>
      <c r="Q171" s="84">
        <v>0</v>
      </c>
      <c r="R171" s="85">
        <v>0</v>
      </c>
      <c r="S171" s="84">
        <v>0</v>
      </c>
      <c r="T171" s="85">
        <v>0</v>
      </c>
      <c r="U171" s="84">
        <v>0</v>
      </c>
      <c r="V171" s="85">
        <v>0</v>
      </c>
      <c r="W171" s="84">
        <v>0</v>
      </c>
      <c r="X171" s="85">
        <v>0</v>
      </c>
      <c r="Y171" s="84">
        <v>0</v>
      </c>
      <c r="Z171" s="85">
        <v>0</v>
      </c>
      <c r="AA171" s="84">
        <v>0</v>
      </c>
      <c r="AB171" s="85">
        <v>0</v>
      </c>
      <c r="AC171" s="84">
        <v>0</v>
      </c>
      <c r="AD171" s="85">
        <v>0</v>
      </c>
      <c r="AE171" s="84">
        <v>0</v>
      </c>
      <c r="AF171" s="85">
        <v>0</v>
      </c>
      <c r="AG171" s="84">
        <v>0</v>
      </c>
      <c r="AH171" s="85">
        <v>0</v>
      </c>
      <c r="AI171" s="84">
        <v>0</v>
      </c>
      <c r="AJ171" s="85">
        <v>0</v>
      </c>
      <c r="AK171" s="84">
        <v>0</v>
      </c>
      <c r="AL171" s="85">
        <v>0</v>
      </c>
      <c r="AM171" s="84">
        <v>0</v>
      </c>
      <c r="AN171" s="85">
        <v>0</v>
      </c>
      <c r="AO171" s="86">
        <v>0</v>
      </c>
      <c r="AP171" s="87">
        <v>0</v>
      </c>
      <c r="AQ171" s="317">
        <v>0</v>
      </c>
      <c r="AR171" s="318">
        <v>0</v>
      </c>
      <c r="AS171" s="316">
        <v>0</v>
      </c>
      <c r="AT171" s="311" t="str">
        <f t="shared" ref="AT171:AT194" si="28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29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0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27" customHeight="1" x14ac:dyDescent="0.2">
      <c r="A172" s="319" t="s">
        <v>175</v>
      </c>
      <c r="B172" s="320">
        <f t="shared" si="25"/>
        <v>2</v>
      </c>
      <c r="C172" s="321">
        <f t="shared" si="26"/>
        <v>1</v>
      </c>
      <c r="D172" s="322">
        <f t="shared" si="27"/>
        <v>1</v>
      </c>
      <c r="E172" s="37">
        <v>0</v>
      </c>
      <c r="F172" s="38">
        <v>0</v>
      </c>
      <c r="G172" s="37">
        <v>0</v>
      </c>
      <c r="H172" s="39">
        <v>0</v>
      </c>
      <c r="I172" s="37">
        <v>0</v>
      </c>
      <c r="J172" s="39">
        <v>0</v>
      </c>
      <c r="K172" s="37">
        <v>0</v>
      </c>
      <c r="L172" s="39">
        <v>0</v>
      </c>
      <c r="M172" s="37">
        <v>0</v>
      </c>
      <c r="N172" s="39">
        <v>0</v>
      </c>
      <c r="O172" s="37">
        <v>0</v>
      </c>
      <c r="P172" s="39">
        <v>0</v>
      </c>
      <c r="Q172" s="37">
        <v>1</v>
      </c>
      <c r="R172" s="39">
        <v>0</v>
      </c>
      <c r="S172" s="37">
        <v>0</v>
      </c>
      <c r="T172" s="39">
        <v>0</v>
      </c>
      <c r="U172" s="37">
        <v>0</v>
      </c>
      <c r="V172" s="39">
        <v>0</v>
      </c>
      <c r="W172" s="37">
        <v>0</v>
      </c>
      <c r="X172" s="39">
        <v>0</v>
      </c>
      <c r="Y172" s="37">
        <v>0</v>
      </c>
      <c r="Z172" s="39">
        <v>0</v>
      </c>
      <c r="AA172" s="37">
        <v>0</v>
      </c>
      <c r="AB172" s="39">
        <v>0</v>
      </c>
      <c r="AC172" s="37">
        <v>0</v>
      </c>
      <c r="AD172" s="39">
        <v>0</v>
      </c>
      <c r="AE172" s="37">
        <v>0</v>
      </c>
      <c r="AF172" s="39">
        <v>0</v>
      </c>
      <c r="AG172" s="37">
        <v>0</v>
      </c>
      <c r="AH172" s="39">
        <v>0</v>
      </c>
      <c r="AI172" s="37">
        <v>0</v>
      </c>
      <c r="AJ172" s="39">
        <v>0</v>
      </c>
      <c r="AK172" s="37">
        <v>0</v>
      </c>
      <c r="AL172" s="39">
        <v>0</v>
      </c>
      <c r="AM172" s="37">
        <v>0</v>
      </c>
      <c r="AN172" s="39">
        <v>0</v>
      </c>
      <c r="AO172" s="40">
        <v>0</v>
      </c>
      <c r="AP172" s="41">
        <v>1</v>
      </c>
      <c r="AQ172" s="174">
        <v>0</v>
      </c>
      <c r="AR172" s="216">
        <v>0</v>
      </c>
      <c r="AS172" s="38">
        <v>2</v>
      </c>
      <c r="AT172" s="311" t="str">
        <f t="shared" si="28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29"/>
        <v/>
      </c>
      <c r="CB172" s="31"/>
      <c r="CC172" s="31"/>
      <c r="CD172" s="31"/>
      <c r="CE172" s="31"/>
      <c r="CF172" s="31"/>
      <c r="CG172" s="32">
        <f t="shared" si="3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3.5" customHeight="1" x14ac:dyDescent="0.2">
      <c r="A173" s="323" t="s">
        <v>176</v>
      </c>
      <c r="B173" s="324">
        <f t="shared" si="25"/>
        <v>0</v>
      </c>
      <c r="C173" s="325">
        <f t="shared" si="26"/>
        <v>0</v>
      </c>
      <c r="D173" s="326">
        <f t="shared" si="27"/>
        <v>0</v>
      </c>
      <c r="E173" s="51">
        <v>0</v>
      </c>
      <c r="F173" s="57">
        <v>0</v>
      </c>
      <c r="G173" s="51">
        <v>0</v>
      </c>
      <c r="H173" s="57">
        <v>0</v>
      </c>
      <c r="I173" s="51">
        <v>0</v>
      </c>
      <c r="J173" s="57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7">
        <v>0</v>
      </c>
      <c r="AC173" s="51">
        <v>0</v>
      </c>
      <c r="AD173" s="57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51">
        <v>0</v>
      </c>
      <c r="AL173" s="52">
        <v>0</v>
      </c>
      <c r="AM173" s="51">
        <v>0</v>
      </c>
      <c r="AN173" s="52">
        <v>0</v>
      </c>
      <c r="AO173" s="53">
        <v>0</v>
      </c>
      <c r="AP173" s="54">
        <v>0</v>
      </c>
      <c r="AQ173" s="185">
        <v>0</v>
      </c>
      <c r="AR173" s="100">
        <v>0</v>
      </c>
      <c r="AS173" s="57">
        <v>0</v>
      </c>
      <c r="AT173" s="311" t="str">
        <f t="shared" si="28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29"/>
        <v/>
      </c>
      <c r="CB173" s="31"/>
      <c r="CC173" s="31"/>
      <c r="CD173" s="31"/>
      <c r="CE173" s="31"/>
      <c r="CF173" s="31"/>
      <c r="CG173" s="32">
        <f t="shared" si="3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323" t="s">
        <v>177</v>
      </c>
      <c r="B174" s="324">
        <f t="shared" si="25"/>
        <v>38</v>
      </c>
      <c r="C174" s="325">
        <f t="shared" si="26"/>
        <v>17</v>
      </c>
      <c r="D174" s="326">
        <f t="shared" si="27"/>
        <v>21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1</v>
      </c>
      <c r="W174" s="51">
        <v>0</v>
      </c>
      <c r="X174" s="52">
        <v>1</v>
      </c>
      <c r="Y174" s="51">
        <v>0</v>
      </c>
      <c r="Z174" s="52">
        <v>0</v>
      </c>
      <c r="AA174" s="51">
        <v>0</v>
      </c>
      <c r="AB174" s="57">
        <v>0</v>
      </c>
      <c r="AC174" s="51">
        <v>1</v>
      </c>
      <c r="AD174" s="57">
        <v>1</v>
      </c>
      <c r="AE174" s="51">
        <v>3</v>
      </c>
      <c r="AF174" s="52">
        <v>0</v>
      </c>
      <c r="AG174" s="51">
        <v>2</v>
      </c>
      <c r="AH174" s="52">
        <v>0</v>
      </c>
      <c r="AI174" s="51">
        <v>1</v>
      </c>
      <c r="AJ174" s="52">
        <v>5</v>
      </c>
      <c r="AK174" s="51">
        <v>3</v>
      </c>
      <c r="AL174" s="52">
        <v>1</v>
      </c>
      <c r="AM174" s="51">
        <v>2</v>
      </c>
      <c r="AN174" s="52">
        <v>3</v>
      </c>
      <c r="AO174" s="53">
        <v>5</v>
      </c>
      <c r="AP174" s="54">
        <v>9</v>
      </c>
      <c r="AQ174" s="185">
        <v>13</v>
      </c>
      <c r="AR174" s="100">
        <v>2</v>
      </c>
      <c r="AS174" s="57">
        <v>23</v>
      </c>
      <c r="AT174" s="311" t="str">
        <f t="shared" si="28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29"/>
        <v/>
      </c>
      <c r="CB174" s="31"/>
      <c r="CC174" s="31"/>
      <c r="CD174" s="31"/>
      <c r="CE174" s="31"/>
      <c r="CF174" s="31"/>
      <c r="CG174" s="32">
        <f t="shared" si="3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323" t="s">
        <v>178</v>
      </c>
      <c r="B175" s="324">
        <f t="shared" si="25"/>
        <v>0</v>
      </c>
      <c r="C175" s="325">
        <f t="shared" si="26"/>
        <v>0</v>
      </c>
      <c r="D175" s="326">
        <f t="shared" si="27"/>
        <v>0</v>
      </c>
      <c r="E175" s="51">
        <v>0</v>
      </c>
      <c r="F175" s="57">
        <v>0</v>
      </c>
      <c r="G175" s="51">
        <v>0</v>
      </c>
      <c r="H175" s="57">
        <v>0</v>
      </c>
      <c r="I175" s="51">
        <v>0</v>
      </c>
      <c r="J175" s="57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  <c r="Y175" s="51">
        <v>0</v>
      </c>
      <c r="Z175" s="52">
        <v>0</v>
      </c>
      <c r="AA175" s="51">
        <v>0</v>
      </c>
      <c r="AB175" s="57">
        <v>0</v>
      </c>
      <c r="AC175" s="51">
        <v>0</v>
      </c>
      <c r="AD175" s="57">
        <v>0</v>
      </c>
      <c r="AE175" s="51">
        <v>0</v>
      </c>
      <c r="AF175" s="52">
        <v>0</v>
      </c>
      <c r="AG175" s="51">
        <v>0</v>
      </c>
      <c r="AH175" s="52">
        <v>0</v>
      </c>
      <c r="AI175" s="51">
        <v>0</v>
      </c>
      <c r="AJ175" s="52">
        <v>0</v>
      </c>
      <c r="AK175" s="51">
        <v>0</v>
      </c>
      <c r="AL175" s="52">
        <v>0</v>
      </c>
      <c r="AM175" s="51">
        <v>0</v>
      </c>
      <c r="AN175" s="52">
        <v>0</v>
      </c>
      <c r="AO175" s="53">
        <v>0</v>
      </c>
      <c r="AP175" s="54">
        <v>0</v>
      </c>
      <c r="AQ175" s="185">
        <v>0</v>
      </c>
      <c r="AR175" s="100">
        <v>0</v>
      </c>
      <c r="AS175" s="57">
        <v>0</v>
      </c>
      <c r="AT175" s="311" t="str">
        <f t="shared" si="28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29"/>
        <v/>
      </c>
      <c r="CB175" s="31"/>
      <c r="CC175" s="31"/>
      <c r="CD175" s="31"/>
      <c r="CE175" s="31"/>
      <c r="CF175" s="31"/>
      <c r="CG175" s="32">
        <f t="shared" si="3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323" t="s">
        <v>179</v>
      </c>
      <c r="B176" s="324">
        <f t="shared" si="25"/>
        <v>0</v>
      </c>
      <c r="C176" s="325">
        <f t="shared" si="26"/>
        <v>0</v>
      </c>
      <c r="D176" s="326">
        <f>SUM(F176+H176+J176+L176+N176+P176+R176+T176+V176+X176+Z176+AB176+AD176+AF176+AH176+AJ176+AL176+AN176+AP176)</f>
        <v>0</v>
      </c>
      <c r="E176" s="51">
        <v>0</v>
      </c>
      <c r="F176" s="57">
        <v>0</v>
      </c>
      <c r="G176" s="51">
        <v>0</v>
      </c>
      <c r="H176" s="57">
        <v>0</v>
      </c>
      <c r="I176" s="51">
        <v>0</v>
      </c>
      <c r="J176" s="57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  <c r="Y176" s="51">
        <v>0</v>
      </c>
      <c r="Z176" s="52">
        <v>0</v>
      </c>
      <c r="AA176" s="51">
        <v>0</v>
      </c>
      <c r="AB176" s="57">
        <v>0</v>
      </c>
      <c r="AC176" s="51">
        <v>0</v>
      </c>
      <c r="AD176" s="57">
        <v>0</v>
      </c>
      <c r="AE176" s="51">
        <v>0</v>
      </c>
      <c r="AF176" s="52">
        <v>0</v>
      </c>
      <c r="AG176" s="51">
        <v>0</v>
      </c>
      <c r="AH176" s="52">
        <v>0</v>
      </c>
      <c r="AI176" s="51">
        <v>0</v>
      </c>
      <c r="AJ176" s="52">
        <v>0</v>
      </c>
      <c r="AK176" s="51">
        <v>0</v>
      </c>
      <c r="AL176" s="52">
        <v>0</v>
      </c>
      <c r="AM176" s="51">
        <v>0</v>
      </c>
      <c r="AN176" s="52">
        <v>0</v>
      </c>
      <c r="AO176" s="53">
        <v>0</v>
      </c>
      <c r="AP176" s="54">
        <v>0</v>
      </c>
      <c r="AQ176" s="185">
        <v>0</v>
      </c>
      <c r="AR176" s="100">
        <v>0</v>
      </c>
      <c r="AS176" s="57">
        <v>0</v>
      </c>
      <c r="AT176" s="311" t="str">
        <f t="shared" si="28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29"/>
        <v/>
      </c>
      <c r="CB176" s="31"/>
      <c r="CC176" s="31"/>
      <c r="CD176" s="31"/>
      <c r="CE176" s="31"/>
      <c r="CF176" s="31"/>
      <c r="CG176" s="32">
        <f t="shared" si="3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323" t="s">
        <v>180</v>
      </c>
      <c r="B177" s="324">
        <f t="shared" ref="B177:B187" si="31">SUM(C177+D177)</f>
        <v>0</v>
      </c>
      <c r="C177" s="325">
        <f t="shared" si="26"/>
        <v>0</v>
      </c>
      <c r="D177" s="326">
        <f>SUM(F177+H177+J177+L177+N177+P177+R177+T177+V177+X177+Z177+AB177+AD177+AF177+AH177+AJ177+AL177+AN177+AP177)</f>
        <v>0</v>
      </c>
      <c r="E177" s="51">
        <v>0</v>
      </c>
      <c r="F177" s="57">
        <v>0</v>
      </c>
      <c r="G177" s="51">
        <v>0</v>
      </c>
      <c r="H177" s="57">
        <v>0</v>
      </c>
      <c r="I177" s="51">
        <v>0</v>
      </c>
      <c r="J177" s="57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  <c r="Y177" s="51">
        <v>0</v>
      </c>
      <c r="Z177" s="52">
        <v>0</v>
      </c>
      <c r="AA177" s="51">
        <v>0</v>
      </c>
      <c r="AB177" s="57">
        <v>0</v>
      </c>
      <c r="AC177" s="51">
        <v>0</v>
      </c>
      <c r="AD177" s="57">
        <v>0</v>
      </c>
      <c r="AE177" s="51">
        <v>0</v>
      </c>
      <c r="AF177" s="52">
        <v>0</v>
      </c>
      <c r="AG177" s="51">
        <v>0</v>
      </c>
      <c r="AH177" s="52">
        <v>0</v>
      </c>
      <c r="AI177" s="51">
        <v>0</v>
      </c>
      <c r="AJ177" s="52">
        <v>0</v>
      </c>
      <c r="AK177" s="51">
        <v>0</v>
      </c>
      <c r="AL177" s="52">
        <v>0</v>
      </c>
      <c r="AM177" s="51">
        <v>0</v>
      </c>
      <c r="AN177" s="52">
        <v>0</v>
      </c>
      <c r="AO177" s="53">
        <v>0</v>
      </c>
      <c r="AP177" s="54">
        <v>0</v>
      </c>
      <c r="AQ177" s="185">
        <v>0</v>
      </c>
      <c r="AR177" s="100">
        <v>0</v>
      </c>
      <c r="AS177" s="57">
        <v>0</v>
      </c>
      <c r="AT177" s="311" t="str">
        <f t="shared" si="28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29"/>
        <v/>
      </c>
      <c r="CB177" s="31"/>
      <c r="CC177" s="31"/>
      <c r="CD177" s="31"/>
      <c r="CE177" s="31"/>
      <c r="CF177" s="31"/>
      <c r="CG177" s="32">
        <f t="shared" si="3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5.6" customHeight="1" x14ac:dyDescent="0.2">
      <c r="A178" s="323" t="s">
        <v>59</v>
      </c>
      <c r="B178" s="324">
        <f t="shared" si="31"/>
        <v>0</v>
      </c>
      <c r="C178" s="325">
        <f t="shared" si="26"/>
        <v>0</v>
      </c>
      <c r="D178" s="326">
        <f t="shared" si="27"/>
        <v>0</v>
      </c>
      <c r="E178" s="51">
        <v>0</v>
      </c>
      <c r="F178" s="57">
        <v>0</v>
      </c>
      <c r="G178" s="51">
        <v>0</v>
      </c>
      <c r="H178" s="57">
        <v>0</v>
      </c>
      <c r="I178" s="51">
        <v>0</v>
      </c>
      <c r="J178" s="57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7">
        <v>0</v>
      </c>
      <c r="AC178" s="51">
        <v>0</v>
      </c>
      <c r="AD178" s="57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51">
        <v>0</v>
      </c>
      <c r="AL178" s="52">
        <v>0</v>
      </c>
      <c r="AM178" s="51">
        <v>0</v>
      </c>
      <c r="AN178" s="52">
        <v>0</v>
      </c>
      <c r="AO178" s="53">
        <v>0</v>
      </c>
      <c r="AP178" s="54">
        <v>0</v>
      </c>
      <c r="AQ178" s="185">
        <v>0</v>
      </c>
      <c r="AR178" s="100">
        <v>0</v>
      </c>
      <c r="AS178" s="57">
        <v>0</v>
      </c>
      <c r="AT178" s="311" t="str">
        <f t="shared" si="28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29"/>
        <v/>
      </c>
      <c r="CB178" s="31"/>
      <c r="CC178" s="31"/>
      <c r="CD178" s="31"/>
      <c r="CE178" s="31"/>
      <c r="CF178" s="31"/>
      <c r="CG178" s="32">
        <f t="shared" si="3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.6" customHeight="1" x14ac:dyDescent="0.2">
      <c r="A179" s="323" t="s">
        <v>181</v>
      </c>
      <c r="B179" s="324">
        <f t="shared" si="31"/>
        <v>0</v>
      </c>
      <c r="C179" s="325">
        <f t="shared" si="26"/>
        <v>0</v>
      </c>
      <c r="D179" s="326">
        <f t="shared" si="27"/>
        <v>0</v>
      </c>
      <c r="E179" s="51">
        <v>0</v>
      </c>
      <c r="F179" s="57">
        <v>0</v>
      </c>
      <c r="G179" s="51">
        <v>0</v>
      </c>
      <c r="H179" s="57">
        <v>0</v>
      </c>
      <c r="I179" s="51">
        <v>0</v>
      </c>
      <c r="J179" s="57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7">
        <v>0</v>
      </c>
      <c r="AC179" s="51">
        <v>0</v>
      </c>
      <c r="AD179" s="57">
        <v>0</v>
      </c>
      <c r="AE179" s="51">
        <v>0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51">
        <v>0</v>
      </c>
      <c r="AL179" s="52">
        <v>0</v>
      </c>
      <c r="AM179" s="51">
        <v>0</v>
      </c>
      <c r="AN179" s="52">
        <v>0</v>
      </c>
      <c r="AO179" s="53">
        <v>0</v>
      </c>
      <c r="AP179" s="54">
        <v>0</v>
      </c>
      <c r="AQ179" s="185">
        <v>0</v>
      </c>
      <c r="AR179" s="100">
        <v>0</v>
      </c>
      <c r="AS179" s="57">
        <v>0</v>
      </c>
      <c r="AT179" s="311" t="str">
        <f t="shared" si="28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29"/>
        <v/>
      </c>
      <c r="CB179" s="31"/>
      <c r="CC179" s="31"/>
      <c r="CD179" s="31"/>
      <c r="CE179" s="31"/>
      <c r="CF179" s="31"/>
      <c r="CG179" s="32">
        <f t="shared" si="3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.6" customHeight="1" x14ac:dyDescent="0.2">
      <c r="A180" s="323" t="s">
        <v>182</v>
      </c>
      <c r="B180" s="324">
        <f t="shared" si="31"/>
        <v>0</v>
      </c>
      <c r="C180" s="325">
        <f t="shared" si="26"/>
        <v>0</v>
      </c>
      <c r="D180" s="326">
        <f t="shared" si="27"/>
        <v>0</v>
      </c>
      <c r="E180" s="51">
        <v>0</v>
      </c>
      <c r="F180" s="57">
        <v>0</v>
      </c>
      <c r="G180" s="51">
        <v>0</v>
      </c>
      <c r="H180" s="57">
        <v>0</v>
      </c>
      <c r="I180" s="51">
        <v>0</v>
      </c>
      <c r="J180" s="57">
        <v>0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7">
        <v>0</v>
      </c>
      <c r="AC180" s="51">
        <v>0</v>
      </c>
      <c r="AD180" s="57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51">
        <v>0</v>
      </c>
      <c r="AL180" s="52">
        <v>0</v>
      </c>
      <c r="AM180" s="51">
        <v>0</v>
      </c>
      <c r="AN180" s="52">
        <v>0</v>
      </c>
      <c r="AO180" s="53">
        <v>0</v>
      </c>
      <c r="AP180" s="54">
        <v>0</v>
      </c>
      <c r="AQ180" s="185">
        <v>0</v>
      </c>
      <c r="AR180" s="100">
        <v>0</v>
      </c>
      <c r="AS180" s="57">
        <v>0</v>
      </c>
      <c r="AT180" s="311" t="str">
        <f t="shared" si="28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29"/>
        <v/>
      </c>
      <c r="CB180" s="31"/>
      <c r="CC180" s="31"/>
      <c r="CD180" s="31"/>
      <c r="CE180" s="31"/>
      <c r="CF180" s="31"/>
      <c r="CG180" s="32">
        <f t="shared" si="3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8" customHeight="1" x14ac:dyDescent="0.2">
      <c r="A181" s="323" t="s">
        <v>183</v>
      </c>
      <c r="B181" s="324">
        <f t="shared" si="31"/>
        <v>118</v>
      </c>
      <c r="C181" s="325">
        <f t="shared" ref="C181:D200" si="32">SUM(E181+G181+I181+K181+M181+O181+Q181+S181+U181+W181+Y181+AA181+AC181+AE181+AG181+AI181+AK181+AM181+AO181)</f>
        <v>52</v>
      </c>
      <c r="D181" s="326">
        <f t="shared" si="27"/>
        <v>66</v>
      </c>
      <c r="E181" s="51">
        <v>0</v>
      </c>
      <c r="F181" s="57">
        <v>0</v>
      </c>
      <c r="G181" s="51">
        <v>0</v>
      </c>
      <c r="H181" s="57">
        <v>0</v>
      </c>
      <c r="I181" s="51">
        <v>0</v>
      </c>
      <c r="J181" s="57">
        <v>0</v>
      </c>
      <c r="K181" s="51">
        <v>1</v>
      </c>
      <c r="L181" s="52">
        <v>0</v>
      </c>
      <c r="M181" s="51">
        <v>4</v>
      </c>
      <c r="N181" s="52">
        <v>1</v>
      </c>
      <c r="O181" s="51">
        <v>6</v>
      </c>
      <c r="P181" s="52">
        <v>7</v>
      </c>
      <c r="Q181" s="51">
        <v>3</v>
      </c>
      <c r="R181" s="52">
        <v>1</v>
      </c>
      <c r="S181" s="51">
        <v>3</v>
      </c>
      <c r="T181" s="52">
        <v>1</v>
      </c>
      <c r="U181" s="51">
        <v>1</v>
      </c>
      <c r="V181" s="52">
        <v>2</v>
      </c>
      <c r="W181" s="51">
        <v>4</v>
      </c>
      <c r="X181" s="52">
        <v>1</v>
      </c>
      <c r="Y181" s="51">
        <v>1</v>
      </c>
      <c r="Z181" s="52">
        <v>2</v>
      </c>
      <c r="AA181" s="51">
        <v>5</v>
      </c>
      <c r="AB181" s="57">
        <v>5</v>
      </c>
      <c r="AC181" s="51">
        <v>2</v>
      </c>
      <c r="AD181" s="57">
        <v>5</v>
      </c>
      <c r="AE181" s="51">
        <v>6</v>
      </c>
      <c r="AF181" s="52">
        <v>10</v>
      </c>
      <c r="AG181" s="51">
        <v>4</v>
      </c>
      <c r="AH181" s="52">
        <v>5</v>
      </c>
      <c r="AI181" s="51">
        <v>3</v>
      </c>
      <c r="AJ181" s="52">
        <v>5</v>
      </c>
      <c r="AK181" s="51">
        <v>2</v>
      </c>
      <c r="AL181" s="52">
        <v>7</v>
      </c>
      <c r="AM181" s="51">
        <v>3</v>
      </c>
      <c r="AN181" s="52">
        <v>4</v>
      </c>
      <c r="AO181" s="53">
        <v>4</v>
      </c>
      <c r="AP181" s="54">
        <v>10</v>
      </c>
      <c r="AQ181" s="185">
        <v>92</v>
      </c>
      <c r="AR181" s="100">
        <v>1</v>
      </c>
      <c r="AS181" s="57">
        <v>25</v>
      </c>
      <c r="AT181" s="311" t="str">
        <f t="shared" si="28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29"/>
        <v/>
      </c>
      <c r="CB181" s="31"/>
      <c r="CC181" s="31"/>
      <c r="CD181" s="31"/>
      <c r="CE181" s="31"/>
      <c r="CF181" s="31"/>
      <c r="CG181" s="32">
        <f t="shared" si="3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323" t="s">
        <v>184</v>
      </c>
      <c r="B182" s="324">
        <f t="shared" si="31"/>
        <v>0</v>
      </c>
      <c r="C182" s="325">
        <f t="shared" si="32"/>
        <v>0</v>
      </c>
      <c r="D182" s="326">
        <f t="shared" si="27"/>
        <v>0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0</v>
      </c>
      <c r="AB182" s="57">
        <v>0</v>
      </c>
      <c r="AC182" s="51">
        <v>0</v>
      </c>
      <c r="AD182" s="57">
        <v>0</v>
      </c>
      <c r="AE182" s="51">
        <v>0</v>
      </c>
      <c r="AF182" s="52">
        <v>0</v>
      </c>
      <c r="AG182" s="51">
        <v>0</v>
      </c>
      <c r="AH182" s="52">
        <v>0</v>
      </c>
      <c r="AI182" s="51">
        <v>0</v>
      </c>
      <c r="AJ182" s="52">
        <v>0</v>
      </c>
      <c r="AK182" s="51">
        <v>0</v>
      </c>
      <c r="AL182" s="52">
        <v>0</v>
      </c>
      <c r="AM182" s="51">
        <v>0</v>
      </c>
      <c r="AN182" s="52">
        <v>0</v>
      </c>
      <c r="AO182" s="53">
        <v>0</v>
      </c>
      <c r="AP182" s="54">
        <v>0</v>
      </c>
      <c r="AQ182" s="185">
        <v>0</v>
      </c>
      <c r="AR182" s="100">
        <v>0</v>
      </c>
      <c r="AS182" s="57">
        <v>0</v>
      </c>
      <c r="AT182" s="311" t="str">
        <f t="shared" si="28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29"/>
        <v/>
      </c>
      <c r="CB182" s="31"/>
      <c r="CC182" s="31"/>
      <c r="CD182" s="31"/>
      <c r="CE182" s="31"/>
      <c r="CF182" s="31"/>
      <c r="CG182" s="32">
        <f t="shared" si="3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323" t="s">
        <v>185</v>
      </c>
      <c r="B183" s="324">
        <f t="shared" si="31"/>
        <v>1</v>
      </c>
      <c r="C183" s="325">
        <f t="shared" si="32"/>
        <v>0</v>
      </c>
      <c r="D183" s="326">
        <f t="shared" si="27"/>
        <v>1</v>
      </c>
      <c r="E183" s="51">
        <v>0</v>
      </c>
      <c r="F183" s="57">
        <v>0</v>
      </c>
      <c r="G183" s="51">
        <v>0</v>
      </c>
      <c r="H183" s="57">
        <v>0</v>
      </c>
      <c r="I183" s="51">
        <v>0</v>
      </c>
      <c r="J183" s="57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  <c r="Y183" s="51">
        <v>0</v>
      </c>
      <c r="Z183" s="52">
        <v>0</v>
      </c>
      <c r="AA183" s="51">
        <v>0</v>
      </c>
      <c r="AB183" s="57">
        <v>0</v>
      </c>
      <c r="AC183" s="51">
        <v>0</v>
      </c>
      <c r="AD183" s="57">
        <v>0</v>
      </c>
      <c r="AE183" s="51">
        <v>0</v>
      </c>
      <c r="AF183" s="52">
        <v>0</v>
      </c>
      <c r="AG183" s="51">
        <v>0</v>
      </c>
      <c r="AH183" s="52">
        <v>0</v>
      </c>
      <c r="AI183" s="51">
        <v>0</v>
      </c>
      <c r="AJ183" s="52">
        <v>0</v>
      </c>
      <c r="AK183" s="51">
        <v>0</v>
      </c>
      <c r="AL183" s="52">
        <v>1</v>
      </c>
      <c r="AM183" s="51">
        <v>0</v>
      </c>
      <c r="AN183" s="52">
        <v>0</v>
      </c>
      <c r="AO183" s="53">
        <v>0</v>
      </c>
      <c r="AP183" s="54">
        <v>0</v>
      </c>
      <c r="AQ183" s="185">
        <v>1</v>
      </c>
      <c r="AR183" s="100">
        <v>0</v>
      </c>
      <c r="AS183" s="57">
        <v>0</v>
      </c>
      <c r="AT183" s="311" t="str">
        <f t="shared" si="28"/>
        <v/>
      </c>
      <c r="CA183" s="31" t="str">
        <f t="shared" si="29"/>
        <v/>
      </c>
      <c r="CB183" s="31"/>
      <c r="CC183" s="31"/>
      <c r="CD183" s="31"/>
      <c r="CE183" s="31"/>
      <c r="CF183" s="31"/>
      <c r="CG183" s="32">
        <f t="shared" si="3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323" t="s">
        <v>186</v>
      </c>
      <c r="B184" s="324">
        <f t="shared" si="31"/>
        <v>0</v>
      </c>
      <c r="C184" s="325">
        <f t="shared" si="32"/>
        <v>0</v>
      </c>
      <c r="D184" s="326">
        <f t="shared" si="27"/>
        <v>0</v>
      </c>
      <c r="E184" s="51">
        <v>0</v>
      </c>
      <c r="F184" s="57">
        <v>0</v>
      </c>
      <c r="G184" s="51">
        <v>0</v>
      </c>
      <c r="H184" s="57">
        <v>0</v>
      </c>
      <c r="I184" s="51">
        <v>0</v>
      </c>
      <c r="J184" s="57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  <c r="Y184" s="51">
        <v>0</v>
      </c>
      <c r="Z184" s="52">
        <v>0</v>
      </c>
      <c r="AA184" s="51">
        <v>0</v>
      </c>
      <c r="AB184" s="57">
        <v>0</v>
      </c>
      <c r="AC184" s="51">
        <v>0</v>
      </c>
      <c r="AD184" s="57">
        <v>0</v>
      </c>
      <c r="AE184" s="51">
        <v>0</v>
      </c>
      <c r="AF184" s="52">
        <v>0</v>
      </c>
      <c r="AG184" s="51">
        <v>0</v>
      </c>
      <c r="AH184" s="52">
        <v>0</v>
      </c>
      <c r="AI184" s="51">
        <v>0</v>
      </c>
      <c r="AJ184" s="52">
        <v>0</v>
      </c>
      <c r="AK184" s="51">
        <v>0</v>
      </c>
      <c r="AL184" s="52">
        <v>0</v>
      </c>
      <c r="AM184" s="51">
        <v>0</v>
      </c>
      <c r="AN184" s="52">
        <v>0</v>
      </c>
      <c r="AO184" s="53">
        <v>0</v>
      </c>
      <c r="AP184" s="54">
        <v>0</v>
      </c>
      <c r="AQ184" s="185">
        <v>0</v>
      </c>
      <c r="AR184" s="100">
        <v>0</v>
      </c>
      <c r="AS184" s="57">
        <v>0</v>
      </c>
      <c r="AT184" s="311" t="str">
        <f t="shared" si="28"/>
        <v/>
      </c>
      <c r="CA184" s="31" t="str">
        <f t="shared" si="29"/>
        <v/>
      </c>
      <c r="CB184" s="31"/>
      <c r="CC184" s="31"/>
      <c r="CD184" s="31"/>
      <c r="CE184" s="31"/>
      <c r="CF184" s="31"/>
      <c r="CG184" s="32">
        <f t="shared" si="3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323" t="s">
        <v>187</v>
      </c>
      <c r="B185" s="324">
        <f t="shared" si="31"/>
        <v>69</v>
      </c>
      <c r="C185" s="325">
        <f t="shared" si="32"/>
        <v>32</v>
      </c>
      <c r="D185" s="326">
        <f t="shared" si="27"/>
        <v>37</v>
      </c>
      <c r="E185" s="51">
        <v>5</v>
      </c>
      <c r="F185" s="57">
        <v>0</v>
      </c>
      <c r="G185" s="51">
        <v>0</v>
      </c>
      <c r="H185" s="57">
        <v>3</v>
      </c>
      <c r="I185" s="51">
        <v>1</v>
      </c>
      <c r="J185" s="57">
        <v>1</v>
      </c>
      <c r="K185" s="51">
        <v>6</v>
      </c>
      <c r="L185" s="52">
        <v>1</v>
      </c>
      <c r="M185" s="51">
        <v>0</v>
      </c>
      <c r="N185" s="52">
        <v>0</v>
      </c>
      <c r="O185" s="51">
        <v>0</v>
      </c>
      <c r="P185" s="52">
        <v>0</v>
      </c>
      <c r="Q185" s="51">
        <v>0</v>
      </c>
      <c r="R185" s="52">
        <v>0</v>
      </c>
      <c r="S185" s="51">
        <v>0</v>
      </c>
      <c r="T185" s="52">
        <v>0</v>
      </c>
      <c r="U185" s="51">
        <v>1</v>
      </c>
      <c r="V185" s="52">
        <v>0</v>
      </c>
      <c r="W185" s="51">
        <v>0</v>
      </c>
      <c r="X185" s="52">
        <v>0</v>
      </c>
      <c r="Y185" s="51">
        <v>0</v>
      </c>
      <c r="Z185" s="52">
        <v>0</v>
      </c>
      <c r="AA185" s="51">
        <v>4</v>
      </c>
      <c r="AB185" s="57">
        <v>0</v>
      </c>
      <c r="AC185" s="51">
        <v>0</v>
      </c>
      <c r="AD185" s="57">
        <v>2</v>
      </c>
      <c r="AE185" s="51">
        <v>2</v>
      </c>
      <c r="AF185" s="52">
        <v>0</v>
      </c>
      <c r="AG185" s="51">
        <v>0</v>
      </c>
      <c r="AH185" s="52">
        <v>3</v>
      </c>
      <c r="AI185" s="51">
        <v>2</v>
      </c>
      <c r="AJ185" s="52">
        <v>0</v>
      </c>
      <c r="AK185" s="51">
        <v>3</v>
      </c>
      <c r="AL185" s="52">
        <v>4</v>
      </c>
      <c r="AM185" s="51">
        <v>2</v>
      </c>
      <c r="AN185" s="52">
        <v>10</v>
      </c>
      <c r="AO185" s="53">
        <v>6</v>
      </c>
      <c r="AP185" s="54">
        <v>13</v>
      </c>
      <c r="AQ185" s="185">
        <v>13</v>
      </c>
      <c r="AR185" s="100">
        <v>11</v>
      </c>
      <c r="AS185" s="57">
        <v>45</v>
      </c>
      <c r="AT185" s="311" t="str">
        <f t="shared" si="28"/>
        <v/>
      </c>
      <c r="CA185" s="31" t="str">
        <f t="shared" si="29"/>
        <v/>
      </c>
      <c r="CB185" s="31"/>
      <c r="CC185" s="31"/>
      <c r="CD185" s="31"/>
      <c r="CE185" s="31"/>
      <c r="CF185" s="31"/>
      <c r="CG185" s="32">
        <f t="shared" si="3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15" customHeight="1" x14ac:dyDescent="0.2">
      <c r="A186" s="323" t="s">
        <v>188</v>
      </c>
      <c r="B186" s="324">
        <f t="shared" si="31"/>
        <v>0</v>
      </c>
      <c r="C186" s="325">
        <f t="shared" si="32"/>
        <v>0</v>
      </c>
      <c r="D186" s="326">
        <f t="shared" si="27"/>
        <v>0</v>
      </c>
      <c r="E186" s="51">
        <v>0</v>
      </c>
      <c r="F186" s="57">
        <v>0</v>
      </c>
      <c r="G186" s="51">
        <v>0</v>
      </c>
      <c r="H186" s="57">
        <v>0</v>
      </c>
      <c r="I186" s="51">
        <v>0</v>
      </c>
      <c r="J186" s="57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  <c r="Y186" s="51">
        <v>0</v>
      </c>
      <c r="Z186" s="52">
        <v>0</v>
      </c>
      <c r="AA186" s="51">
        <v>0</v>
      </c>
      <c r="AB186" s="57">
        <v>0</v>
      </c>
      <c r="AC186" s="51">
        <v>0</v>
      </c>
      <c r="AD186" s="57">
        <v>0</v>
      </c>
      <c r="AE186" s="51">
        <v>0</v>
      </c>
      <c r="AF186" s="52">
        <v>0</v>
      </c>
      <c r="AG186" s="51">
        <v>0</v>
      </c>
      <c r="AH186" s="52">
        <v>0</v>
      </c>
      <c r="AI186" s="51">
        <v>0</v>
      </c>
      <c r="AJ186" s="52">
        <v>0</v>
      </c>
      <c r="AK186" s="51">
        <v>0</v>
      </c>
      <c r="AL186" s="52">
        <v>0</v>
      </c>
      <c r="AM186" s="51">
        <v>0</v>
      </c>
      <c r="AN186" s="52">
        <v>0</v>
      </c>
      <c r="AO186" s="53">
        <v>0</v>
      </c>
      <c r="AP186" s="54">
        <v>0</v>
      </c>
      <c r="AQ186" s="185">
        <v>0</v>
      </c>
      <c r="AR186" s="100">
        <v>0</v>
      </c>
      <c r="AS186" s="57">
        <v>0</v>
      </c>
      <c r="AT186" s="311" t="str">
        <f t="shared" si="28"/>
        <v/>
      </c>
      <c r="CA186" s="31" t="str">
        <f t="shared" si="29"/>
        <v/>
      </c>
      <c r="CB186" s="31"/>
      <c r="CC186" s="31"/>
      <c r="CD186" s="31"/>
      <c r="CE186" s="31"/>
      <c r="CF186" s="31"/>
      <c r="CG186" s="32">
        <f t="shared" si="3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ht="15" customHeight="1" x14ac:dyDescent="0.2">
      <c r="A187" s="323" t="s">
        <v>189</v>
      </c>
      <c r="B187" s="324">
        <f t="shared" si="31"/>
        <v>0</v>
      </c>
      <c r="C187" s="325">
        <f t="shared" si="32"/>
        <v>0</v>
      </c>
      <c r="D187" s="326">
        <f t="shared" si="27"/>
        <v>0</v>
      </c>
      <c r="E187" s="51">
        <v>0</v>
      </c>
      <c r="F187" s="57">
        <v>0</v>
      </c>
      <c r="G187" s="51">
        <v>0</v>
      </c>
      <c r="H187" s="57">
        <v>0</v>
      </c>
      <c r="I187" s="51">
        <v>0</v>
      </c>
      <c r="J187" s="57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  <c r="Y187" s="51">
        <v>0</v>
      </c>
      <c r="Z187" s="52">
        <v>0</v>
      </c>
      <c r="AA187" s="51">
        <v>0</v>
      </c>
      <c r="AB187" s="57">
        <v>0</v>
      </c>
      <c r="AC187" s="51">
        <v>0</v>
      </c>
      <c r="AD187" s="57">
        <v>0</v>
      </c>
      <c r="AE187" s="51">
        <v>0</v>
      </c>
      <c r="AF187" s="52">
        <v>0</v>
      </c>
      <c r="AG187" s="51">
        <v>0</v>
      </c>
      <c r="AH187" s="52">
        <v>0</v>
      </c>
      <c r="AI187" s="51">
        <v>0</v>
      </c>
      <c r="AJ187" s="52">
        <v>0</v>
      </c>
      <c r="AK187" s="51">
        <v>0</v>
      </c>
      <c r="AL187" s="52">
        <v>0</v>
      </c>
      <c r="AM187" s="51">
        <v>0</v>
      </c>
      <c r="AN187" s="52">
        <v>0</v>
      </c>
      <c r="AO187" s="53">
        <v>0</v>
      </c>
      <c r="AP187" s="54">
        <v>0</v>
      </c>
      <c r="AQ187" s="185">
        <v>0</v>
      </c>
      <c r="AR187" s="100">
        <v>0</v>
      </c>
      <c r="AS187" s="57">
        <v>0</v>
      </c>
      <c r="AT187" s="311" t="str">
        <f t="shared" si="28"/>
        <v/>
      </c>
      <c r="CA187" s="31" t="str">
        <f t="shared" si="29"/>
        <v/>
      </c>
      <c r="CB187" s="31"/>
      <c r="CC187" s="31"/>
      <c r="CD187" s="31"/>
      <c r="CE187" s="31"/>
      <c r="CF187" s="31"/>
      <c r="CG187" s="32">
        <f t="shared" si="3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323" t="s">
        <v>190</v>
      </c>
      <c r="B188" s="324">
        <f>SUM(C188+D188)</f>
        <v>3</v>
      </c>
      <c r="C188" s="325">
        <f t="shared" si="32"/>
        <v>2</v>
      </c>
      <c r="D188" s="326">
        <f>SUM(F188+H188+J188+L188+N188+P188+R188+T188+V188+X188+Z188+AB188+AD188+AF188+AH188+AJ188+AL188+AN188+AP188)</f>
        <v>1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  <c r="Y188" s="51">
        <v>0</v>
      </c>
      <c r="Z188" s="52">
        <v>0</v>
      </c>
      <c r="AA188" s="51">
        <v>0</v>
      </c>
      <c r="AB188" s="57">
        <v>0</v>
      </c>
      <c r="AC188" s="51">
        <v>0</v>
      </c>
      <c r="AD188" s="57">
        <v>0</v>
      </c>
      <c r="AE188" s="51">
        <v>1</v>
      </c>
      <c r="AF188" s="52">
        <v>0</v>
      </c>
      <c r="AG188" s="51">
        <v>1</v>
      </c>
      <c r="AH188" s="52">
        <v>0</v>
      </c>
      <c r="AI188" s="51">
        <v>0</v>
      </c>
      <c r="AJ188" s="52">
        <v>0</v>
      </c>
      <c r="AK188" s="51">
        <v>0</v>
      </c>
      <c r="AL188" s="52">
        <v>0</v>
      </c>
      <c r="AM188" s="51">
        <v>0</v>
      </c>
      <c r="AN188" s="52">
        <v>0</v>
      </c>
      <c r="AO188" s="53">
        <v>0</v>
      </c>
      <c r="AP188" s="54">
        <v>1</v>
      </c>
      <c r="AQ188" s="185">
        <v>3</v>
      </c>
      <c r="AR188" s="100">
        <v>0</v>
      </c>
      <c r="AS188" s="57">
        <v>0</v>
      </c>
      <c r="AT188" s="311" t="str">
        <f t="shared" si="28"/>
        <v/>
      </c>
      <c r="CA188" s="31" t="str">
        <f t="shared" si="29"/>
        <v/>
      </c>
      <c r="CB188" s="31"/>
      <c r="CC188" s="31"/>
      <c r="CD188" s="31"/>
      <c r="CE188" s="31"/>
      <c r="CF188" s="31"/>
      <c r="CG188" s="32">
        <f t="shared" si="3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21.75" x14ac:dyDescent="0.2">
      <c r="A189" s="323" t="s">
        <v>191</v>
      </c>
      <c r="B189" s="327">
        <f t="shared" ref="B189:B194" si="33">SUM(C189+D189)</f>
        <v>0</v>
      </c>
      <c r="C189" s="328">
        <f t="shared" si="32"/>
        <v>0</v>
      </c>
      <c r="D189" s="329">
        <f t="shared" si="32"/>
        <v>0</v>
      </c>
      <c r="E189" s="51">
        <v>0</v>
      </c>
      <c r="F189" s="57">
        <v>0</v>
      </c>
      <c r="G189" s="51">
        <v>0</v>
      </c>
      <c r="H189" s="57">
        <v>0</v>
      </c>
      <c r="I189" s="51">
        <v>0</v>
      </c>
      <c r="J189" s="57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  <c r="Y189" s="51">
        <v>0</v>
      </c>
      <c r="Z189" s="52">
        <v>0</v>
      </c>
      <c r="AA189" s="51">
        <v>0</v>
      </c>
      <c r="AB189" s="57">
        <v>0</v>
      </c>
      <c r="AC189" s="51">
        <v>0</v>
      </c>
      <c r="AD189" s="57">
        <v>0</v>
      </c>
      <c r="AE189" s="51">
        <v>0</v>
      </c>
      <c r="AF189" s="52">
        <v>0</v>
      </c>
      <c r="AG189" s="51">
        <v>0</v>
      </c>
      <c r="AH189" s="52">
        <v>0</v>
      </c>
      <c r="AI189" s="51">
        <v>0</v>
      </c>
      <c r="AJ189" s="52">
        <v>0</v>
      </c>
      <c r="AK189" s="51">
        <v>0</v>
      </c>
      <c r="AL189" s="52">
        <v>0</v>
      </c>
      <c r="AM189" s="51">
        <v>0</v>
      </c>
      <c r="AN189" s="52">
        <v>0</v>
      </c>
      <c r="AO189" s="53">
        <v>0</v>
      </c>
      <c r="AP189" s="54">
        <v>0</v>
      </c>
      <c r="AQ189" s="185">
        <v>0</v>
      </c>
      <c r="AR189" s="100">
        <v>0</v>
      </c>
      <c r="AS189" s="57">
        <v>0</v>
      </c>
      <c r="AT189" s="311" t="str">
        <f t="shared" si="28"/>
        <v/>
      </c>
      <c r="CA189" s="31" t="str">
        <f t="shared" si="29"/>
        <v/>
      </c>
      <c r="CB189" s="31"/>
      <c r="CC189" s="31"/>
      <c r="CD189" s="31"/>
      <c r="CE189" s="31"/>
      <c r="CF189" s="31"/>
      <c r="CG189" s="32">
        <f t="shared" si="3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x14ac:dyDescent="0.2">
      <c r="A190" s="330" t="s">
        <v>192</v>
      </c>
      <c r="B190" s="327">
        <f t="shared" si="33"/>
        <v>0</v>
      </c>
      <c r="C190" s="328">
        <f t="shared" si="32"/>
        <v>0</v>
      </c>
      <c r="D190" s="328">
        <f t="shared" si="32"/>
        <v>0</v>
      </c>
      <c r="E190" s="51">
        <v>0</v>
      </c>
      <c r="F190" s="57">
        <v>0</v>
      </c>
      <c r="G190" s="51">
        <v>0</v>
      </c>
      <c r="H190" s="57">
        <v>0</v>
      </c>
      <c r="I190" s="51">
        <v>0</v>
      </c>
      <c r="J190" s="57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  <c r="Y190" s="51">
        <v>0</v>
      </c>
      <c r="Z190" s="52">
        <v>0</v>
      </c>
      <c r="AA190" s="51">
        <v>0</v>
      </c>
      <c r="AB190" s="57">
        <v>0</v>
      </c>
      <c r="AC190" s="51">
        <v>0</v>
      </c>
      <c r="AD190" s="57">
        <v>0</v>
      </c>
      <c r="AE190" s="51">
        <v>0</v>
      </c>
      <c r="AF190" s="52">
        <v>0</v>
      </c>
      <c r="AG190" s="51">
        <v>0</v>
      </c>
      <c r="AH190" s="52">
        <v>0</v>
      </c>
      <c r="AI190" s="51">
        <v>0</v>
      </c>
      <c r="AJ190" s="52">
        <v>0</v>
      </c>
      <c r="AK190" s="51">
        <v>0</v>
      </c>
      <c r="AL190" s="52">
        <v>0</v>
      </c>
      <c r="AM190" s="51">
        <v>0</v>
      </c>
      <c r="AN190" s="52">
        <v>0</v>
      </c>
      <c r="AO190" s="53">
        <v>0</v>
      </c>
      <c r="AP190" s="54">
        <v>0</v>
      </c>
      <c r="AQ190" s="185">
        <v>0</v>
      </c>
      <c r="AR190" s="100">
        <v>0</v>
      </c>
      <c r="AS190" s="57">
        <v>0</v>
      </c>
      <c r="AT190" s="311" t="str">
        <f t="shared" si="28"/>
        <v/>
      </c>
      <c r="CA190" s="31" t="str">
        <f t="shared" si="29"/>
        <v/>
      </c>
      <c r="CB190" s="31"/>
      <c r="CC190" s="31"/>
      <c r="CD190" s="31"/>
      <c r="CE190" s="31"/>
      <c r="CF190" s="31"/>
      <c r="CG190" s="32">
        <f t="shared" si="3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30" t="s">
        <v>193</v>
      </c>
      <c r="B191" s="327">
        <f t="shared" si="33"/>
        <v>7</v>
      </c>
      <c r="C191" s="328">
        <f t="shared" si="32"/>
        <v>3</v>
      </c>
      <c r="D191" s="328">
        <f t="shared" si="32"/>
        <v>4</v>
      </c>
      <c r="E191" s="51">
        <v>0</v>
      </c>
      <c r="F191" s="57">
        <v>0</v>
      </c>
      <c r="G191" s="51">
        <v>0</v>
      </c>
      <c r="H191" s="57">
        <v>0</v>
      </c>
      <c r="I191" s="51">
        <v>0</v>
      </c>
      <c r="J191" s="57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0</v>
      </c>
      <c r="W191" s="51">
        <v>0</v>
      </c>
      <c r="X191" s="52">
        <v>0</v>
      </c>
      <c r="Y191" s="51">
        <v>0</v>
      </c>
      <c r="Z191" s="52">
        <v>0</v>
      </c>
      <c r="AA191" s="51">
        <v>0</v>
      </c>
      <c r="AB191" s="57">
        <v>0</v>
      </c>
      <c r="AC191" s="51">
        <v>0</v>
      </c>
      <c r="AD191" s="57">
        <v>0</v>
      </c>
      <c r="AE191" s="51">
        <v>0</v>
      </c>
      <c r="AF191" s="52">
        <v>0</v>
      </c>
      <c r="AG191" s="51">
        <v>0</v>
      </c>
      <c r="AH191" s="52">
        <v>1</v>
      </c>
      <c r="AI191" s="51">
        <v>0</v>
      </c>
      <c r="AJ191" s="52">
        <v>0</v>
      </c>
      <c r="AK191" s="51">
        <v>1</v>
      </c>
      <c r="AL191" s="52">
        <v>2</v>
      </c>
      <c r="AM191" s="51">
        <v>2</v>
      </c>
      <c r="AN191" s="52">
        <v>1</v>
      </c>
      <c r="AO191" s="53">
        <v>0</v>
      </c>
      <c r="AP191" s="54">
        <v>0</v>
      </c>
      <c r="AQ191" s="185">
        <v>2</v>
      </c>
      <c r="AR191" s="100">
        <v>0</v>
      </c>
      <c r="AS191" s="57">
        <v>5</v>
      </c>
      <c r="AT191" s="311" t="str">
        <f t="shared" si="28"/>
        <v/>
      </c>
      <c r="CA191" s="31" t="str">
        <f t="shared" si="29"/>
        <v/>
      </c>
      <c r="CB191" s="31"/>
      <c r="CC191" s="31"/>
      <c r="CD191" s="31"/>
      <c r="CE191" s="31"/>
      <c r="CF191" s="31"/>
      <c r="CG191" s="32">
        <f t="shared" si="3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330" t="s">
        <v>194</v>
      </c>
      <c r="B192" s="327">
        <f t="shared" si="33"/>
        <v>0</v>
      </c>
      <c r="C192" s="328">
        <f t="shared" si="32"/>
        <v>0</v>
      </c>
      <c r="D192" s="328">
        <f t="shared" si="32"/>
        <v>0</v>
      </c>
      <c r="E192" s="51">
        <v>0</v>
      </c>
      <c r="F192" s="57">
        <v>0</v>
      </c>
      <c r="G192" s="51">
        <v>0</v>
      </c>
      <c r="H192" s="57">
        <v>0</v>
      </c>
      <c r="I192" s="51">
        <v>0</v>
      </c>
      <c r="J192" s="57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  <c r="Y192" s="51">
        <v>0</v>
      </c>
      <c r="Z192" s="52">
        <v>0</v>
      </c>
      <c r="AA192" s="51">
        <v>0</v>
      </c>
      <c r="AB192" s="57">
        <v>0</v>
      </c>
      <c r="AC192" s="51">
        <v>0</v>
      </c>
      <c r="AD192" s="57">
        <v>0</v>
      </c>
      <c r="AE192" s="51">
        <v>0</v>
      </c>
      <c r="AF192" s="52">
        <v>0</v>
      </c>
      <c r="AG192" s="51">
        <v>0</v>
      </c>
      <c r="AH192" s="52">
        <v>0</v>
      </c>
      <c r="AI192" s="51">
        <v>0</v>
      </c>
      <c r="AJ192" s="52">
        <v>0</v>
      </c>
      <c r="AK192" s="51">
        <v>0</v>
      </c>
      <c r="AL192" s="52">
        <v>0</v>
      </c>
      <c r="AM192" s="51">
        <v>0</v>
      </c>
      <c r="AN192" s="52">
        <v>0</v>
      </c>
      <c r="AO192" s="53">
        <v>0</v>
      </c>
      <c r="AP192" s="54">
        <v>0</v>
      </c>
      <c r="AQ192" s="185">
        <v>0</v>
      </c>
      <c r="AR192" s="100">
        <v>0</v>
      </c>
      <c r="AS192" s="57">
        <v>0</v>
      </c>
      <c r="AT192" s="311" t="str">
        <f t="shared" si="28"/>
        <v/>
      </c>
      <c r="CA192" s="31" t="str">
        <f t="shared" si="29"/>
        <v/>
      </c>
      <c r="CB192" s="31"/>
      <c r="CC192" s="31"/>
      <c r="CD192" s="31"/>
      <c r="CE192" s="31"/>
      <c r="CF192" s="31"/>
      <c r="CG192" s="32">
        <f t="shared" si="3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30" t="s">
        <v>73</v>
      </c>
      <c r="B193" s="327">
        <f t="shared" si="33"/>
        <v>0</v>
      </c>
      <c r="C193" s="328">
        <f t="shared" si="32"/>
        <v>0</v>
      </c>
      <c r="D193" s="331">
        <f t="shared" si="32"/>
        <v>0</v>
      </c>
      <c r="E193" s="51">
        <v>0</v>
      </c>
      <c r="F193" s="57">
        <v>0</v>
      </c>
      <c r="G193" s="51">
        <v>0</v>
      </c>
      <c r="H193" s="57">
        <v>0</v>
      </c>
      <c r="I193" s="51">
        <v>0</v>
      </c>
      <c r="J193" s="57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  <c r="Y193" s="51">
        <v>0</v>
      </c>
      <c r="Z193" s="52">
        <v>0</v>
      </c>
      <c r="AA193" s="51">
        <v>0</v>
      </c>
      <c r="AB193" s="57">
        <v>0</v>
      </c>
      <c r="AC193" s="51">
        <v>0</v>
      </c>
      <c r="AD193" s="57">
        <v>0</v>
      </c>
      <c r="AE193" s="51">
        <v>0</v>
      </c>
      <c r="AF193" s="52">
        <v>0</v>
      </c>
      <c r="AG193" s="51">
        <v>0</v>
      </c>
      <c r="AH193" s="52">
        <v>0</v>
      </c>
      <c r="AI193" s="51">
        <v>0</v>
      </c>
      <c r="AJ193" s="52">
        <v>0</v>
      </c>
      <c r="AK193" s="51">
        <v>0</v>
      </c>
      <c r="AL193" s="52">
        <v>0</v>
      </c>
      <c r="AM193" s="51">
        <v>0</v>
      </c>
      <c r="AN193" s="52">
        <v>0</v>
      </c>
      <c r="AO193" s="53">
        <v>0</v>
      </c>
      <c r="AP193" s="54">
        <v>0</v>
      </c>
      <c r="AQ193" s="185">
        <v>0</v>
      </c>
      <c r="AR193" s="100">
        <v>0</v>
      </c>
      <c r="AS193" s="57">
        <v>0</v>
      </c>
      <c r="AT193" s="311" t="str">
        <f t="shared" si="28"/>
        <v/>
      </c>
      <c r="CA193" s="31" t="str">
        <f t="shared" si="29"/>
        <v/>
      </c>
      <c r="CB193" s="31"/>
      <c r="CC193" s="31"/>
      <c r="CD193" s="31"/>
      <c r="CE193" s="31"/>
      <c r="CF193" s="31"/>
      <c r="CG193" s="32">
        <f t="shared" si="30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5" customHeight="1" x14ac:dyDescent="0.2">
      <c r="A194" s="332" t="s">
        <v>65</v>
      </c>
      <c r="B194" s="327">
        <f t="shared" si="33"/>
        <v>65</v>
      </c>
      <c r="C194" s="333">
        <f t="shared" si="32"/>
        <v>21</v>
      </c>
      <c r="D194" s="334">
        <f t="shared" si="32"/>
        <v>44</v>
      </c>
      <c r="E194" s="51">
        <v>0</v>
      </c>
      <c r="F194" s="57">
        <v>0</v>
      </c>
      <c r="G194" s="51">
        <v>0</v>
      </c>
      <c r="H194" s="57">
        <v>0</v>
      </c>
      <c r="I194" s="51">
        <v>0</v>
      </c>
      <c r="J194" s="57">
        <v>0</v>
      </c>
      <c r="K194" s="51">
        <v>0</v>
      </c>
      <c r="L194" s="52">
        <v>1</v>
      </c>
      <c r="M194" s="51">
        <v>1</v>
      </c>
      <c r="N194" s="52">
        <v>1</v>
      </c>
      <c r="O194" s="51">
        <v>0</v>
      </c>
      <c r="P194" s="52">
        <v>0</v>
      </c>
      <c r="Q194" s="51">
        <v>1</v>
      </c>
      <c r="R194" s="52">
        <v>0</v>
      </c>
      <c r="S194" s="51">
        <v>0</v>
      </c>
      <c r="T194" s="52">
        <v>3</v>
      </c>
      <c r="U194" s="51">
        <v>0</v>
      </c>
      <c r="V194" s="52">
        <v>0</v>
      </c>
      <c r="W194" s="51">
        <v>0</v>
      </c>
      <c r="X194" s="52">
        <v>0</v>
      </c>
      <c r="Y194" s="51">
        <v>0</v>
      </c>
      <c r="Z194" s="52">
        <v>1</v>
      </c>
      <c r="AA194" s="51">
        <v>1</v>
      </c>
      <c r="AB194" s="57">
        <v>3</v>
      </c>
      <c r="AC194" s="51">
        <v>3</v>
      </c>
      <c r="AD194" s="57">
        <v>4</v>
      </c>
      <c r="AE194" s="51">
        <v>2</v>
      </c>
      <c r="AF194" s="52">
        <v>4</v>
      </c>
      <c r="AG194" s="51">
        <v>0</v>
      </c>
      <c r="AH194" s="52">
        <v>1</v>
      </c>
      <c r="AI194" s="51">
        <v>6</v>
      </c>
      <c r="AJ194" s="52">
        <v>3</v>
      </c>
      <c r="AK194" s="51">
        <v>2</v>
      </c>
      <c r="AL194" s="52">
        <v>9</v>
      </c>
      <c r="AM194" s="51">
        <v>3</v>
      </c>
      <c r="AN194" s="52">
        <v>4</v>
      </c>
      <c r="AO194" s="53">
        <v>2</v>
      </c>
      <c r="AP194" s="54">
        <v>10</v>
      </c>
      <c r="AQ194" s="185">
        <v>26</v>
      </c>
      <c r="AR194" s="100">
        <v>8</v>
      </c>
      <c r="AS194" s="57">
        <v>31</v>
      </c>
      <c r="AT194" s="311" t="str">
        <f t="shared" si="28"/>
        <v/>
      </c>
      <c r="CA194" s="31" t="str">
        <f t="shared" si="29"/>
        <v/>
      </c>
      <c r="CB194" s="31"/>
      <c r="CC194" s="31"/>
      <c r="CD194" s="31"/>
      <c r="CE194" s="31"/>
      <c r="CF194" s="31"/>
      <c r="CG194" s="32">
        <f t="shared" si="30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ht="15" customHeight="1" x14ac:dyDescent="0.2">
      <c r="A195" s="335" t="s">
        <v>43</v>
      </c>
      <c r="B195" s="200">
        <f>SUM(B196:B200)</f>
        <v>137</v>
      </c>
      <c r="C195" s="201">
        <f>SUM(C196:C200)</f>
        <v>56</v>
      </c>
      <c r="D195" s="804">
        <f>SUM(D196:D200)</f>
        <v>81</v>
      </c>
      <c r="E195" s="768">
        <f>SUM(E196:E200)</f>
        <v>4</v>
      </c>
      <c r="F195" s="807">
        <f t="shared" ref="F195:AS195" si="34">SUM(F196:F200)</f>
        <v>1</v>
      </c>
      <c r="G195" s="808">
        <f t="shared" si="34"/>
        <v>0</v>
      </c>
      <c r="H195" s="93">
        <f t="shared" si="34"/>
        <v>5</v>
      </c>
      <c r="I195" s="20">
        <f t="shared" si="34"/>
        <v>3</v>
      </c>
      <c r="J195" s="93">
        <f t="shared" si="34"/>
        <v>1</v>
      </c>
      <c r="K195" s="20">
        <f t="shared" si="34"/>
        <v>5</v>
      </c>
      <c r="L195" s="93">
        <f t="shared" si="34"/>
        <v>0</v>
      </c>
      <c r="M195" s="20">
        <f t="shared" si="34"/>
        <v>5</v>
      </c>
      <c r="N195" s="93">
        <f t="shared" si="34"/>
        <v>1</v>
      </c>
      <c r="O195" s="20">
        <f t="shared" si="34"/>
        <v>0</v>
      </c>
      <c r="P195" s="93">
        <f t="shared" si="34"/>
        <v>2</v>
      </c>
      <c r="Q195" s="20">
        <f t="shared" si="34"/>
        <v>4</v>
      </c>
      <c r="R195" s="93">
        <f t="shared" si="34"/>
        <v>0</v>
      </c>
      <c r="S195" s="20">
        <f t="shared" si="34"/>
        <v>1</v>
      </c>
      <c r="T195" s="93">
        <f t="shared" si="34"/>
        <v>1</v>
      </c>
      <c r="U195" s="20">
        <f t="shared" si="34"/>
        <v>2</v>
      </c>
      <c r="V195" s="93">
        <f t="shared" si="34"/>
        <v>3</v>
      </c>
      <c r="W195" s="20">
        <f t="shared" si="34"/>
        <v>0</v>
      </c>
      <c r="X195" s="93">
        <f t="shared" si="34"/>
        <v>0</v>
      </c>
      <c r="Y195" s="20">
        <f t="shared" si="34"/>
        <v>0</v>
      </c>
      <c r="Z195" s="93">
        <f t="shared" si="34"/>
        <v>1</v>
      </c>
      <c r="AA195" s="20">
        <f t="shared" si="34"/>
        <v>3</v>
      </c>
      <c r="AB195" s="93">
        <f t="shared" si="34"/>
        <v>1</v>
      </c>
      <c r="AC195" s="20">
        <f t="shared" si="34"/>
        <v>2</v>
      </c>
      <c r="AD195" s="93">
        <f t="shared" si="34"/>
        <v>4</v>
      </c>
      <c r="AE195" s="20">
        <f t="shared" si="34"/>
        <v>5</v>
      </c>
      <c r="AF195" s="93">
        <f t="shared" si="34"/>
        <v>3</v>
      </c>
      <c r="AG195" s="20">
        <f t="shared" si="34"/>
        <v>5</v>
      </c>
      <c r="AH195" s="93">
        <f t="shared" si="34"/>
        <v>2</v>
      </c>
      <c r="AI195" s="20">
        <f t="shared" si="34"/>
        <v>3</v>
      </c>
      <c r="AJ195" s="93">
        <f t="shared" si="34"/>
        <v>9</v>
      </c>
      <c r="AK195" s="20">
        <f t="shared" si="34"/>
        <v>1</v>
      </c>
      <c r="AL195" s="93">
        <f t="shared" si="34"/>
        <v>14</v>
      </c>
      <c r="AM195" s="20">
        <f t="shared" si="34"/>
        <v>5</v>
      </c>
      <c r="AN195" s="93">
        <f t="shared" si="34"/>
        <v>10</v>
      </c>
      <c r="AO195" s="743">
        <f t="shared" si="34"/>
        <v>8</v>
      </c>
      <c r="AP195" s="95">
        <f t="shared" si="34"/>
        <v>23</v>
      </c>
      <c r="AQ195" s="809">
        <f t="shared" si="34"/>
        <v>35</v>
      </c>
      <c r="AR195" s="340">
        <f t="shared" si="34"/>
        <v>7</v>
      </c>
      <c r="AS195" s="810">
        <f t="shared" si="34"/>
        <v>95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6.5" customHeight="1" x14ac:dyDescent="0.2">
      <c r="A196" s="33" t="s">
        <v>44</v>
      </c>
      <c r="B196" s="342">
        <f t="shared" ref="B196:B200" si="35">SUM(C196+D196)</f>
        <v>130</v>
      </c>
      <c r="C196" s="343">
        <f t="shared" si="32"/>
        <v>53</v>
      </c>
      <c r="D196" s="334">
        <f t="shared" si="32"/>
        <v>77</v>
      </c>
      <c r="E196" s="76">
        <v>4</v>
      </c>
      <c r="F196" s="39">
        <v>1</v>
      </c>
      <c r="G196" s="76">
        <v>0</v>
      </c>
      <c r="H196" s="103">
        <v>5</v>
      </c>
      <c r="I196" s="76">
        <v>3</v>
      </c>
      <c r="J196" s="103">
        <v>1</v>
      </c>
      <c r="K196" s="76">
        <v>5</v>
      </c>
      <c r="L196" s="103">
        <v>0</v>
      </c>
      <c r="M196" s="76">
        <v>5</v>
      </c>
      <c r="N196" s="103">
        <v>1</v>
      </c>
      <c r="O196" s="76">
        <v>0</v>
      </c>
      <c r="P196" s="103">
        <v>2</v>
      </c>
      <c r="Q196" s="76">
        <v>4</v>
      </c>
      <c r="R196" s="103">
        <v>0</v>
      </c>
      <c r="S196" s="76">
        <v>1</v>
      </c>
      <c r="T196" s="103">
        <v>1</v>
      </c>
      <c r="U196" s="76">
        <v>2</v>
      </c>
      <c r="V196" s="103">
        <v>3</v>
      </c>
      <c r="W196" s="76">
        <v>0</v>
      </c>
      <c r="X196" s="103">
        <v>0</v>
      </c>
      <c r="Y196" s="76">
        <v>0</v>
      </c>
      <c r="Z196" s="103">
        <v>1</v>
      </c>
      <c r="AA196" s="76">
        <v>3</v>
      </c>
      <c r="AB196" s="103">
        <v>1</v>
      </c>
      <c r="AC196" s="76">
        <v>2</v>
      </c>
      <c r="AD196" s="103">
        <v>4</v>
      </c>
      <c r="AE196" s="76">
        <v>5</v>
      </c>
      <c r="AF196" s="103">
        <v>3</v>
      </c>
      <c r="AG196" s="76">
        <v>5</v>
      </c>
      <c r="AH196" s="103">
        <v>2</v>
      </c>
      <c r="AI196" s="76">
        <v>3</v>
      </c>
      <c r="AJ196" s="103">
        <v>9</v>
      </c>
      <c r="AK196" s="76">
        <v>1</v>
      </c>
      <c r="AL196" s="103">
        <v>13</v>
      </c>
      <c r="AM196" s="76">
        <v>3</v>
      </c>
      <c r="AN196" s="103">
        <v>10</v>
      </c>
      <c r="AO196" s="104">
        <v>7</v>
      </c>
      <c r="AP196" s="105">
        <v>20</v>
      </c>
      <c r="AQ196" s="72">
        <v>35</v>
      </c>
      <c r="AR196" s="103">
        <v>7</v>
      </c>
      <c r="AS196" s="103">
        <v>88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x14ac:dyDescent="0.2">
      <c r="A197" s="44" t="s">
        <v>45</v>
      </c>
      <c r="B197" s="324">
        <f t="shared" si="35"/>
        <v>0</v>
      </c>
      <c r="C197" s="325">
        <f t="shared" si="32"/>
        <v>0</v>
      </c>
      <c r="D197" s="326">
        <f t="shared" si="32"/>
        <v>0</v>
      </c>
      <c r="E197" s="63">
        <v>0</v>
      </c>
      <c r="F197" s="52">
        <v>0</v>
      </c>
      <c r="G197" s="51">
        <v>0</v>
      </c>
      <c r="H197" s="184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  <c r="Y197" s="51">
        <v>0</v>
      </c>
      <c r="Z197" s="52">
        <v>0</v>
      </c>
      <c r="AA197" s="51">
        <v>0</v>
      </c>
      <c r="AB197" s="52">
        <v>0</v>
      </c>
      <c r="AC197" s="51">
        <v>0</v>
      </c>
      <c r="AD197" s="52">
        <v>0</v>
      </c>
      <c r="AE197" s="51">
        <v>0</v>
      </c>
      <c r="AF197" s="52">
        <v>0</v>
      </c>
      <c r="AG197" s="51">
        <v>0</v>
      </c>
      <c r="AH197" s="52">
        <v>0</v>
      </c>
      <c r="AI197" s="51">
        <v>0</v>
      </c>
      <c r="AJ197" s="52">
        <v>0</v>
      </c>
      <c r="AK197" s="51">
        <v>0</v>
      </c>
      <c r="AL197" s="52">
        <v>0</v>
      </c>
      <c r="AM197" s="51">
        <v>0</v>
      </c>
      <c r="AN197" s="52">
        <v>0</v>
      </c>
      <c r="AO197" s="53">
        <v>0</v>
      </c>
      <c r="AP197" s="54">
        <v>0</v>
      </c>
      <c r="AQ197" s="57">
        <v>0</v>
      </c>
      <c r="AR197" s="52">
        <v>0</v>
      </c>
      <c r="AS197" s="184">
        <v>0</v>
      </c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101" t="s">
        <v>46</v>
      </c>
      <c r="B198" s="324">
        <f t="shared" si="35"/>
        <v>7</v>
      </c>
      <c r="C198" s="325">
        <f t="shared" si="32"/>
        <v>3</v>
      </c>
      <c r="D198" s="326">
        <f t="shared" si="32"/>
        <v>4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0</v>
      </c>
      <c r="Q198" s="76">
        <v>0</v>
      </c>
      <c r="R198" s="103">
        <v>0</v>
      </c>
      <c r="S198" s="76">
        <v>0</v>
      </c>
      <c r="T198" s="103">
        <v>0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0</v>
      </c>
      <c r="AC198" s="76">
        <v>0</v>
      </c>
      <c r="AD198" s="103">
        <v>0</v>
      </c>
      <c r="AE198" s="76">
        <v>0</v>
      </c>
      <c r="AF198" s="103">
        <v>0</v>
      </c>
      <c r="AG198" s="76">
        <v>0</v>
      </c>
      <c r="AH198" s="103">
        <v>0</v>
      </c>
      <c r="AI198" s="76">
        <v>0</v>
      </c>
      <c r="AJ198" s="103">
        <v>0</v>
      </c>
      <c r="AK198" s="76">
        <v>0</v>
      </c>
      <c r="AL198" s="103">
        <v>1</v>
      </c>
      <c r="AM198" s="76">
        <v>2</v>
      </c>
      <c r="AN198" s="103">
        <v>0</v>
      </c>
      <c r="AO198" s="104">
        <v>1</v>
      </c>
      <c r="AP198" s="105">
        <v>3</v>
      </c>
      <c r="AQ198" s="72">
        <v>0</v>
      </c>
      <c r="AR198" s="103">
        <v>0</v>
      </c>
      <c r="AS198" s="103">
        <v>7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15" customHeight="1" x14ac:dyDescent="0.2">
      <c r="A199" s="345" t="s">
        <v>195</v>
      </c>
      <c r="B199" s="324">
        <f t="shared" si="35"/>
        <v>0</v>
      </c>
      <c r="C199" s="325">
        <f t="shared" si="32"/>
        <v>0</v>
      </c>
      <c r="D199" s="346">
        <f t="shared" si="32"/>
        <v>0</v>
      </c>
      <c r="E199" s="76">
        <v>0</v>
      </c>
      <c r="F199" s="52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0</v>
      </c>
      <c r="Y199" s="51">
        <v>0</v>
      </c>
      <c r="Z199" s="52">
        <v>0</v>
      </c>
      <c r="AA199" s="51">
        <v>0</v>
      </c>
      <c r="AB199" s="52">
        <v>0</v>
      </c>
      <c r="AC199" s="51">
        <v>0</v>
      </c>
      <c r="AD199" s="52">
        <v>0</v>
      </c>
      <c r="AE199" s="51">
        <v>0</v>
      </c>
      <c r="AF199" s="52">
        <v>0</v>
      </c>
      <c r="AG199" s="51">
        <v>0</v>
      </c>
      <c r="AH199" s="52">
        <v>0</v>
      </c>
      <c r="AI199" s="51">
        <v>0</v>
      </c>
      <c r="AJ199" s="52">
        <v>0</v>
      </c>
      <c r="AK199" s="51">
        <v>0</v>
      </c>
      <c r="AL199" s="52">
        <v>0</v>
      </c>
      <c r="AM199" s="51">
        <v>0</v>
      </c>
      <c r="AN199" s="52">
        <v>0</v>
      </c>
      <c r="AO199" s="53">
        <v>0</v>
      </c>
      <c r="AP199" s="54">
        <v>0</v>
      </c>
      <c r="AQ199" s="57">
        <v>0</v>
      </c>
      <c r="AR199" s="52">
        <v>0</v>
      </c>
      <c r="AS199" s="184">
        <v>0</v>
      </c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5" customHeight="1" x14ac:dyDescent="0.2">
      <c r="A200" s="347" t="s">
        <v>65</v>
      </c>
      <c r="B200" s="348">
        <f t="shared" si="35"/>
        <v>0</v>
      </c>
      <c r="C200" s="349">
        <f t="shared" si="32"/>
        <v>0</v>
      </c>
      <c r="D200" s="350">
        <f t="shared" si="32"/>
        <v>0</v>
      </c>
      <c r="E200" s="190">
        <v>0</v>
      </c>
      <c r="F200" s="85">
        <v>0</v>
      </c>
      <c r="G200" s="84">
        <v>0</v>
      </c>
      <c r="H200" s="85">
        <v>0</v>
      </c>
      <c r="I200" s="84">
        <v>0</v>
      </c>
      <c r="J200" s="85">
        <v>0</v>
      </c>
      <c r="K200" s="84">
        <v>0</v>
      </c>
      <c r="L200" s="85">
        <v>0</v>
      </c>
      <c r="M200" s="84">
        <v>0</v>
      </c>
      <c r="N200" s="85">
        <v>0</v>
      </c>
      <c r="O200" s="84">
        <v>0</v>
      </c>
      <c r="P200" s="85">
        <v>0</v>
      </c>
      <c r="Q200" s="84">
        <v>0</v>
      </c>
      <c r="R200" s="85">
        <v>0</v>
      </c>
      <c r="S200" s="84">
        <v>0</v>
      </c>
      <c r="T200" s="85">
        <v>0</v>
      </c>
      <c r="U200" s="84">
        <v>0</v>
      </c>
      <c r="V200" s="85">
        <v>0</v>
      </c>
      <c r="W200" s="84">
        <v>0</v>
      </c>
      <c r="X200" s="85">
        <v>0</v>
      </c>
      <c r="Y200" s="84">
        <v>0</v>
      </c>
      <c r="Z200" s="85">
        <v>0</v>
      </c>
      <c r="AA200" s="84">
        <v>0</v>
      </c>
      <c r="AB200" s="85">
        <v>0</v>
      </c>
      <c r="AC200" s="84">
        <v>0</v>
      </c>
      <c r="AD200" s="85">
        <v>0</v>
      </c>
      <c r="AE200" s="84">
        <v>0</v>
      </c>
      <c r="AF200" s="85">
        <v>0</v>
      </c>
      <c r="AG200" s="84">
        <v>0</v>
      </c>
      <c r="AH200" s="85">
        <v>0</v>
      </c>
      <c r="AI200" s="84">
        <v>0</v>
      </c>
      <c r="AJ200" s="85">
        <v>0</v>
      </c>
      <c r="AK200" s="84">
        <v>0</v>
      </c>
      <c r="AL200" s="85">
        <v>0</v>
      </c>
      <c r="AM200" s="84">
        <v>0</v>
      </c>
      <c r="AN200" s="85">
        <v>0</v>
      </c>
      <c r="AO200" s="86">
        <v>0</v>
      </c>
      <c r="AP200" s="87">
        <v>0</v>
      </c>
      <c r="AQ200" s="316">
        <v>0</v>
      </c>
      <c r="AR200" s="85">
        <v>0</v>
      </c>
      <c r="AS200" s="85">
        <v>0</v>
      </c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x14ac:dyDescent="0.2">
      <c r="A202" s="1231" t="s">
        <v>79</v>
      </c>
      <c r="B202" s="1187" t="s">
        <v>80</v>
      </c>
      <c r="C202" s="954"/>
      <c r="D202" s="1244"/>
      <c r="E202" s="1110" t="s">
        <v>81</v>
      </c>
      <c r="F202" s="1218"/>
      <c r="G202" s="1218"/>
      <c r="H202" s="1218"/>
      <c r="I202" s="1218"/>
      <c r="J202" s="1218"/>
      <c r="K202" s="1218"/>
      <c r="L202" s="1218"/>
      <c r="M202" s="1218"/>
      <c r="N202" s="1218"/>
      <c r="O202" s="1218"/>
      <c r="P202" s="1218"/>
      <c r="Q202" s="1218"/>
      <c r="R202" s="1218"/>
      <c r="S202" s="1218"/>
      <c r="T202" s="1218"/>
      <c r="U202" s="1218"/>
      <c r="V202" s="1218"/>
      <c r="W202" s="1218"/>
      <c r="X202" s="1218"/>
      <c r="Y202" s="1218"/>
      <c r="Z202" s="1218"/>
      <c r="AA202" s="1218"/>
      <c r="AB202" s="1218"/>
      <c r="AC202" s="1218"/>
      <c r="AD202" s="1218"/>
      <c r="AE202" s="1218"/>
      <c r="AF202" s="1218"/>
      <c r="AG202" s="1218"/>
      <c r="AH202" s="1218"/>
      <c r="AI202" s="1218"/>
      <c r="AJ202" s="1218"/>
      <c r="AK202" s="1218"/>
      <c r="AL202" s="1218"/>
      <c r="AM202" s="1218"/>
      <c r="AN202" s="1218"/>
      <c r="AO202" s="1218"/>
      <c r="AP202" s="1223"/>
      <c r="AQ202" s="1252" t="s">
        <v>82</v>
      </c>
      <c r="AR202" s="1244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5" customHeight="1" x14ac:dyDescent="0.2">
      <c r="A203" s="895"/>
      <c r="B203" s="913"/>
      <c r="C203" s="934"/>
      <c r="D203" s="935"/>
      <c r="E203" s="1109" t="s">
        <v>10</v>
      </c>
      <c r="F203" s="1219"/>
      <c r="G203" s="1109" t="s">
        <v>11</v>
      </c>
      <c r="H203" s="1219"/>
      <c r="I203" s="1109" t="s">
        <v>12</v>
      </c>
      <c r="J203" s="1219"/>
      <c r="K203" s="1109" t="s">
        <v>13</v>
      </c>
      <c r="L203" s="1219"/>
      <c r="M203" s="1109" t="s">
        <v>14</v>
      </c>
      <c r="N203" s="1219"/>
      <c r="O203" s="1109" t="s">
        <v>15</v>
      </c>
      <c r="P203" s="1219"/>
      <c r="Q203" s="1109" t="s">
        <v>16</v>
      </c>
      <c r="R203" s="1219"/>
      <c r="S203" s="1109" t="s">
        <v>17</v>
      </c>
      <c r="T203" s="1219"/>
      <c r="U203" s="1109" t="s">
        <v>18</v>
      </c>
      <c r="V203" s="1219"/>
      <c r="W203" s="1109" t="s">
        <v>19</v>
      </c>
      <c r="X203" s="1219"/>
      <c r="Y203" s="1109" t="s">
        <v>20</v>
      </c>
      <c r="Z203" s="1219"/>
      <c r="AA203" s="1109" t="s">
        <v>21</v>
      </c>
      <c r="AB203" s="1219"/>
      <c r="AC203" s="1109" t="s">
        <v>22</v>
      </c>
      <c r="AD203" s="1219"/>
      <c r="AE203" s="1109" t="s">
        <v>23</v>
      </c>
      <c r="AF203" s="1219"/>
      <c r="AG203" s="1109" t="s">
        <v>24</v>
      </c>
      <c r="AH203" s="1219"/>
      <c r="AI203" s="1109" t="s">
        <v>25</v>
      </c>
      <c r="AJ203" s="1219"/>
      <c r="AK203" s="1109" t="s">
        <v>26</v>
      </c>
      <c r="AL203" s="1219"/>
      <c r="AM203" s="1109" t="s">
        <v>27</v>
      </c>
      <c r="AN203" s="1219"/>
      <c r="AO203" s="1110" t="s">
        <v>28</v>
      </c>
      <c r="AP203" s="1223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5" customHeight="1" x14ac:dyDescent="0.2">
      <c r="A204" s="912"/>
      <c r="B204" s="162" t="s">
        <v>32</v>
      </c>
      <c r="C204" s="16" t="s">
        <v>33</v>
      </c>
      <c r="D204" s="811" t="s">
        <v>34</v>
      </c>
      <c r="E204" s="15" t="s">
        <v>33</v>
      </c>
      <c r="F204" s="811" t="s">
        <v>34</v>
      </c>
      <c r="G204" s="15" t="s">
        <v>33</v>
      </c>
      <c r="H204" s="811" t="s">
        <v>34</v>
      </c>
      <c r="I204" s="15" t="s">
        <v>33</v>
      </c>
      <c r="J204" s="811" t="s">
        <v>34</v>
      </c>
      <c r="K204" s="15" t="s">
        <v>33</v>
      </c>
      <c r="L204" s="811" t="s">
        <v>34</v>
      </c>
      <c r="M204" s="15" t="s">
        <v>33</v>
      </c>
      <c r="N204" s="811" t="s">
        <v>34</v>
      </c>
      <c r="O204" s="15" t="s">
        <v>33</v>
      </c>
      <c r="P204" s="811" t="s">
        <v>34</v>
      </c>
      <c r="Q204" s="15" t="s">
        <v>33</v>
      </c>
      <c r="R204" s="811" t="s">
        <v>34</v>
      </c>
      <c r="S204" s="15" t="s">
        <v>33</v>
      </c>
      <c r="T204" s="811" t="s">
        <v>34</v>
      </c>
      <c r="U204" s="15" t="s">
        <v>33</v>
      </c>
      <c r="V204" s="811" t="s">
        <v>34</v>
      </c>
      <c r="W204" s="15" t="s">
        <v>33</v>
      </c>
      <c r="X204" s="811" t="s">
        <v>34</v>
      </c>
      <c r="Y204" s="15" t="s">
        <v>33</v>
      </c>
      <c r="Z204" s="811" t="s">
        <v>34</v>
      </c>
      <c r="AA204" s="15" t="s">
        <v>33</v>
      </c>
      <c r="AB204" s="811" t="s">
        <v>34</v>
      </c>
      <c r="AC204" s="15" t="s">
        <v>33</v>
      </c>
      <c r="AD204" s="811" t="s">
        <v>34</v>
      </c>
      <c r="AE204" s="15" t="s">
        <v>33</v>
      </c>
      <c r="AF204" s="811" t="s">
        <v>34</v>
      </c>
      <c r="AG204" s="15" t="s">
        <v>33</v>
      </c>
      <c r="AH204" s="811" t="s">
        <v>34</v>
      </c>
      <c r="AI204" s="15" t="s">
        <v>33</v>
      </c>
      <c r="AJ204" s="811" t="s">
        <v>34</v>
      </c>
      <c r="AK204" s="15" t="s">
        <v>33</v>
      </c>
      <c r="AL204" s="811" t="s">
        <v>34</v>
      </c>
      <c r="AM204" s="15" t="s">
        <v>33</v>
      </c>
      <c r="AN204" s="811" t="s">
        <v>34</v>
      </c>
      <c r="AO204" s="15" t="s">
        <v>33</v>
      </c>
      <c r="AP204" s="811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9" t="s">
        <v>84</v>
      </c>
      <c r="B205" s="342">
        <f t="shared" ref="B205:B210" si="36">SUM(C205+D205)</f>
        <v>150</v>
      </c>
      <c r="C205" s="343">
        <f t="shared" ref="C205:D210" si="37">SUM(E205+G205+I205+K205+M205+O205+Q205+S205+U205+W205+Y205+AA205+AC205+AE205+AG205+AI205+AK205+AM205+AO205)</f>
        <v>55</v>
      </c>
      <c r="D205" s="334">
        <f t="shared" si="37"/>
        <v>95</v>
      </c>
      <c r="E205" s="37">
        <v>0</v>
      </c>
      <c r="F205" s="38">
        <v>0</v>
      </c>
      <c r="G205" s="37">
        <v>0</v>
      </c>
      <c r="H205" s="39">
        <v>0</v>
      </c>
      <c r="I205" s="37">
        <v>0</v>
      </c>
      <c r="J205" s="39">
        <v>0</v>
      </c>
      <c r="K205" s="37">
        <v>1</v>
      </c>
      <c r="L205" s="39">
        <v>0</v>
      </c>
      <c r="M205" s="37">
        <v>5</v>
      </c>
      <c r="N205" s="39">
        <v>1</v>
      </c>
      <c r="O205" s="37">
        <v>6</v>
      </c>
      <c r="P205" s="39">
        <v>7</v>
      </c>
      <c r="Q205" s="37">
        <v>3</v>
      </c>
      <c r="R205" s="39">
        <v>1</v>
      </c>
      <c r="S205" s="37">
        <v>2</v>
      </c>
      <c r="T205" s="39">
        <v>2</v>
      </c>
      <c r="U205" s="37">
        <v>0</v>
      </c>
      <c r="V205" s="39">
        <v>2</v>
      </c>
      <c r="W205" s="37">
        <v>3</v>
      </c>
      <c r="X205" s="39">
        <v>2</v>
      </c>
      <c r="Y205" s="40">
        <v>1</v>
      </c>
      <c r="Z205" s="39">
        <v>2</v>
      </c>
      <c r="AA205" s="40">
        <v>5</v>
      </c>
      <c r="AB205" s="39">
        <v>7</v>
      </c>
      <c r="AC205" s="40">
        <v>1</v>
      </c>
      <c r="AD205" s="39">
        <v>8</v>
      </c>
      <c r="AE205" s="40">
        <v>8</v>
      </c>
      <c r="AF205" s="39">
        <v>10</v>
      </c>
      <c r="AG205" s="40">
        <v>4</v>
      </c>
      <c r="AH205" s="39">
        <v>7</v>
      </c>
      <c r="AI205" s="40">
        <v>2</v>
      </c>
      <c r="AJ205" s="39">
        <v>8</v>
      </c>
      <c r="AK205" s="40">
        <v>4</v>
      </c>
      <c r="AL205" s="39">
        <v>11</v>
      </c>
      <c r="AM205" s="40">
        <v>5</v>
      </c>
      <c r="AN205" s="39">
        <v>8</v>
      </c>
      <c r="AO205" s="40">
        <v>5</v>
      </c>
      <c r="AP205" s="39">
        <v>19</v>
      </c>
      <c r="AQ205" s="354">
        <v>150</v>
      </c>
      <c r="AR205" s="355">
        <v>153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180" t="s">
        <v>85</v>
      </c>
      <c r="B206" s="324">
        <f t="shared" si="36"/>
        <v>0</v>
      </c>
      <c r="C206" s="325">
        <f t="shared" si="37"/>
        <v>0</v>
      </c>
      <c r="D206" s="326">
        <f t="shared" si="37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8">CA206&amp;CB206</f>
        <v/>
      </c>
      <c r="AT206" s="30"/>
      <c r="CA206" s="31" t="str">
        <f t="shared" ref="CA206:CA209" si="39">IF(CG206=1,"* El número de Beneficiarios NO DEBE ser mayor que el Total. ","")</f>
        <v/>
      </c>
      <c r="CB206" s="31" t="str">
        <f t="shared" ref="CB206:CB209" si="40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1">IF(B206&lt;AQ206,1,0)</f>
        <v>0</v>
      </c>
      <c r="CH206" s="32">
        <f t="shared" ref="CH206:CH209" si="42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180" t="s">
        <v>86</v>
      </c>
      <c r="B207" s="324">
        <f t="shared" si="36"/>
        <v>0</v>
      </c>
      <c r="C207" s="325">
        <f t="shared" si="37"/>
        <v>0</v>
      </c>
      <c r="D207" s="326">
        <f t="shared" si="37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8"/>
        <v/>
      </c>
      <c r="AT207" s="30"/>
      <c r="CA207" s="31" t="str">
        <f t="shared" si="39"/>
        <v/>
      </c>
      <c r="CB207" s="31" t="str">
        <f t="shared" si="40"/>
        <v/>
      </c>
      <c r="CC207" s="31"/>
      <c r="CD207" s="31"/>
      <c r="CE207" s="31"/>
      <c r="CF207" s="31"/>
      <c r="CG207" s="32">
        <f t="shared" si="41"/>
        <v>0</v>
      </c>
      <c r="CH207" s="32">
        <f t="shared" si="42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57" t="s">
        <v>87</v>
      </c>
      <c r="B208" s="324">
        <f t="shared" si="36"/>
        <v>0</v>
      </c>
      <c r="C208" s="325">
        <f t="shared" si="37"/>
        <v>0</v>
      </c>
      <c r="D208" s="346">
        <f t="shared" si="37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8"/>
        <v/>
      </c>
      <c r="AT208" s="30"/>
      <c r="CA208" s="31" t="str">
        <f t="shared" si="39"/>
        <v/>
      </c>
      <c r="CB208" s="31" t="str">
        <f t="shared" si="40"/>
        <v/>
      </c>
      <c r="CC208" s="31"/>
      <c r="CD208" s="31"/>
      <c r="CE208" s="31"/>
      <c r="CF208" s="31"/>
      <c r="CG208" s="32">
        <f t="shared" si="41"/>
        <v>0</v>
      </c>
      <c r="CH208" s="32">
        <f t="shared" si="42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357" t="s">
        <v>126</v>
      </c>
      <c r="B209" s="181">
        <f t="shared" si="36"/>
        <v>0</v>
      </c>
      <c r="C209" s="182">
        <f t="shared" si="37"/>
        <v>0</v>
      </c>
      <c r="D209" s="326">
        <f t="shared" si="37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8"/>
        <v/>
      </c>
      <c r="AT209" s="30"/>
      <c r="CA209" s="31" t="str">
        <f t="shared" si="39"/>
        <v/>
      </c>
      <c r="CB209" s="31" t="str">
        <f t="shared" si="40"/>
        <v/>
      </c>
      <c r="CC209" s="31"/>
      <c r="CD209" s="31"/>
      <c r="CE209" s="31"/>
      <c r="CF209" s="31"/>
      <c r="CG209" s="32">
        <f t="shared" si="41"/>
        <v>0</v>
      </c>
      <c r="CH209" s="32">
        <f t="shared" si="42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18.75" customHeight="1" x14ac:dyDescent="0.2">
      <c r="A210" s="358" t="s">
        <v>198</v>
      </c>
      <c r="B210" s="359">
        <f t="shared" si="36"/>
        <v>0</v>
      </c>
      <c r="C210" s="349">
        <f t="shared" si="37"/>
        <v>0</v>
      </c>
      <c r="D210" s="360">
        <f t="shared" ref="D210" si="43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8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8.75" customHeight="1" x14ac:dyDescent="0.2">
      <c r="A211" s="312" t="s">
        <v>5</v>
      </c>
      <c r="B211" s="363">
        <f>SUM(B205:B210)</f>
        <v>150</v>
      </c>
      <c r="C211" s="364">
        <f>SUM(C205:C210)</f>
        <v>55</v>
      </c>
      <c r="D211" s="365">
        <f>SUM(D205:D210)</f>
        <v>95</v>
      </c>
      <c r="E211" s="20">
        <f>SUM(E205:E210)</f>
        <v>0</v>
      </c>
      <c r="F211" s="366">
        <f>SUM(F205:F210)</f>
        <v>0</v>
      </c>
      <c r="G211" s="363">
        <f t="shared" ref="G211:AR211" si="44">SUM(G205:G210)</f>
        <v>0</v>
      </c>
      <c r="H211" s="367">
        <f t="shared" si="44"/>
        <v>0</v>
      </c>
      <c r="I211" s="363">
        <f t="shared" si="44"/>
        <v>0</v>
      </c>
      <c r="J211" s="367">
        <f t="shared" si="44"/>
        <v>0</v>
      </c>
      <c r="K211" s="363">
        <f t="shared" si="44"/>
        <v>1</v>
      </c>
      <c r="L211" s="367">
        <f t="shared" si="44"/>
        <v>0</v>
      </c>
      <c r="M211" s="363">
        <f t="shared" si="44"/>
        <v>5</v>
      </c>
      <c r="N211" s="367">
        <f t="shared" si="44"/>
        <v>1</v>
      </c>
      <c r="O211" s="363">
        <f t="shared" si="44"/>
        <v>6</v>
      </c>
      <c r="P211" s="367">
        <f t="shared" si="44"/>
        <v>7</v>
      </c>
      <c r="Q211" s="363">
        <f t="shared" si="44"/>
        <v>3</v>
      </c>
      <c r="R211" s="367">
        <f t="shared" si="44"/>
        <v>1</v>
      </c>
      <c r="S211" s="363">
        <f t="shared" si="44"/>
        <v>2</v>
      </c>
      <c r="T211" s="367">
        <f t="shared" si="44"/>
        <v>2</v>
      </c>
      <c r="U211" s="363">
        <f t="shared" si="44"/>
        <v>0</v>
      </c>
      <c r="V211" s="367">
        <f t="shared" si="44"/>
        <v>2</v>
      </c>
      <c r="W211" s="363">
        <f t="shared" si="44"/>
        <v>3</v>
      </c>
      <c r="X211" s="367">
        <f t="shared" si="44"/>
        <v>2</v>
      </c>
      <c r="Y211" s="363">
        <f t="shared" si="44"/>
        <v>1</v>
      </c>
      <c r="Z211" s="367">
        <f t="shared" si="44"/>
        <v>2</v>
      </c>
      <c r="AA211" s="363">
        <f t="shared" si="44"/>
        <v>5</v>
      </c>
      <c r="AB211" s="367">
        <f t="shared" si="44"/>
        <v>7</v>
      </c>
      <c r="AC211" s="363">
        <f t="shared" si="44"/>
        <v>1</v>
      </c>
      <c r="AD211" s="367">
        <f t="shared" si="44"/>
        <v>8</v>
      </c>
      <c r="AE211" s="363">
        <f t="shared" si="44"/>
        <v>8</v>
      </c>
      <c r="AF211" s="367">
        <f t="shared" si="44"/>
        <v>10</v>
      </c>
      <c r="AG211" s="363">
        <f t="shared" si="44"/>
        <v>4</v>
      </c>
      <c r="AH211" s="367">
        <f t="shared" si="44"/>
        <v>7</v>
      </c>
      <c r="AI211" s="363">
        <f t="shared" si="44"/>
        <v>2</v>
      </c>
      <c r="AJ211" s="367">
        <f t="shared" si="44"/>
        <v>8</v>
      </c>
      <c r="AK211" s="363">
        <f t="shared" si="44"/>
        <v>4</v>
      </c>
      <c r="AL211" s="367">
        <f t="shared" si="44"/>
        <v>11</v>
      </c>
      <c r="AM211" s="363">
        <f t="shared" si="44"/>
        <v>5</v>
      </c>
      <c r="AN211" s="367">
        <f t="shared" si="44"/>
        <v>8</v>
      </c>
      <c r="AO211" s="368">
        <f t="shared" si="44"/>
        <v>5</v>
      </c>
      <c r="AP211" s="367">
        <f t="shared" si="44"/>
        <v>19</v>
      </c>
      <c r="AQ211" s="365">
        <f t="shared" si="44"/>
        <v>150</v>
      </c>
      <c r="AR211" s="369">
        <f t="shared" si="44"/>
        <v>153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5" customHeight="1" x14ac:dyDescent="0.2">
      <c r="A213" s="792" t="s">
        <v>79</v>
      </c>
      <c r="B213" s="812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9" t="s">
        <v>84</v>
      </c>
      <c r="B214" s="284">
        <v>370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180" t="s">
        <v>85</v>
      </c>
      <c r="B215" s="100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180" t="s">
        <v>86</v>
      </c>
      <c r="B216" s="100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357" t="s">
        <v>87</v>
      </c>
      <c r="B217" s="100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18" customHeight="1" x14ac:dyDescent="0.2">
      <c r="A218" s="371" t="s">
        <v>198</v>
      </c>
      <c r="B218" s="318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18" customHeight="1" x14ac:dyDescent="0.2">
      <c r="A219" s="767" t="s">
        <v>5</v>
      </c>
      <c r="B219" s="291">
        <f>SUM(B214:B218)</f>
        <v>370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26.45" customHeight="1" x14ac:dyDescent="0.2">
      <c r="A221" s="792" t="s">
        <v>79</v>
      </c>
      <c r="B221" s="791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9" t="s">
        <v>84</v>
      </c>
      <c r="B222" s="216">
        <v>1165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180" t="s">
        <v>85</v>
      </c>
      <c r="B223" s="100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180" t="s">
        <v>86</v>
      </c>
      <c r="B224" s="100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18" customHeight="1" x14ac:dyDescent="0.2">
      <c r="A225" s="373" t="s">
        <v>87</v>
      </c>
      <c r="B225" s="91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18" customHeight="1" x14ac:dyDescent="0.2">
      <c r="A226" s="767" t="s">
        <v>5</v>
      </c>
      <c r="B226" s="291">
        <f>SUM(B222:B225)</f>
        <v>1165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4" customHeight="1" x14ac:dyDescent="0.2">
      <c r="A228" s="792" t="s">
        <v>202</v>
      </c>
      <c r="B228" s="791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ht="19.5" customHeight="1" x14ac:dyDescent="0.2">
      <c r="A233" s="795" t="s">
        <v>92</v>
      </c>
      <c r="B233" s="791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228" t="s">
        <v>96</v>
      </c>
      <c r="B234" s="284">
        <v>787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x14ac:dyDescent="0.2">
      <c r="A235" s="229" t="s">
        <v>97</v>
      </c>
      <c r="B235" s="216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230" t="s">
        <v>98</v>
      </c>
      <c r="B236" s="100">
        <v>657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ht="15" customHeight="1" x14ac:dyDescent="0.2">
      <c r="A237" s="230" t="s">
        <v>99</v>
      </c>
      <c r="B237" s="100">
        <v>57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230" t="s">
        <v>100</v>
      </c>
      <c r="B238" s="100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2"/>
      <c r="CV238" s="2"/>
      <c r="CW238" s="2"/>
      <c r="CX238" s="2"/>
      <c r="CY238" s="2"/>
      <c r="CZ238" s="2"/>
    </row>
    <row r="239" spans="1:104" x14ac:dyDescent="0.2">
      <c r="A239" s="230" t="s">
        <v>207</v>
      </c>
      <c r="B239" s="100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2"/>
      <c r="CV239" s="2"/>
      <c r="CW239" s="2"/>
      <c r="CX239" s="2"/>
      <c r="CY239" s="2"/>
      <c r="CZ239" s="2"/>
    </row>
    <row r="240" spans="1:104" x14ac:dyDescent="0.2">
      <c r="A240" s="230" t="s">
        <v>208</v>
      </c>
      <c r="B240" s="100"/>
      <c r="CU240" s="2"/>
      <c r="CV240" s="2"/>
      <c r="CW240" s="2"/>
      <c r="CX240" s="2"/>
      <c r="CY240" s="2"/>
      <c r="CZ240" s="2"/>
    </row>
    <row r="241" spans="1:104" x14ac:dyDescent="0.2">
      <c r="A241" s="230" t="s">
        <v>101</v>
      </c>
      <c r="B241" s="100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ht="15.75" customHeight="1" x14ac:dyDescent="0.2">
      <c r="A242" s="230" t="s">
        <v>102</v>
      </c>
      <c r="B242" s="100">
        <v>1395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16.5" customHeight="1" x14ac:dyDescent="0.2">
      <c r="A243" s="231" t="s">
        <v>103</v>
      </c>
      <c r="B243" s="100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ht="16.5" customHeight="1" x14ac:dyDescent="0.2">
      <c r="A244" s="232" t="s">
        <v>104</v>
      </c>
      <c r="B244" s="100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233" t="s">
        <v>105</v>
      </c>
      <c r="B245" s="100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x14ac:dyDescent="0.2">
      <c r="A246" s="233" t="s">
        <v>106</v>
      </c>
      <c r="B246" s="100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ht="27" customHeight="1" x14ac:dyDescent="0.2">
      <c r="A247" s="232" t="s">
        <v>107</v>
      </c>
      <c r="B247" s="100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234" t="s">
        <v>108</v>
      </c>
      <c r="B248" s="100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x14ac:dyDescent="0.2">
      <c r="A249" s="235" t="s">
        <v>109</v>
      </c>
      <c r="B249" s="100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x14ac:dyDescent="0.2">
      <c r="A250" s="233" t="s">
        <v>110</v>
      </c>
      <c r="B250" s="100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27" customHeight="1" x14ac:dyDescent="0.2">
      <c r="A251" s="232" t="s">
        <v>111</v>
      </c>
      <c r="B251" s="100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x14ac:dyDescent="0.2">
      <c r="A252" s="232" t="s">
        <v>112</v>
      </c>
      <c r="B252" s="100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x14ac:dyDescent="0.2">
      <c r="A253" s="233" t="s">
        <v>113</v>
      </c>
      <c r="B253" s="100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233" t="s">
        <v>114</v>
      </c>
      <c r="B254" s="100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233" t="s">
        <v>115</v>
      </c>
      <c r="B255" s="100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15" customHeight="1" x14ac:dyDescent="0.2">
      <c r="A256" s="233" t="s">
        <v>116</v>
      </c>
      <c r="B256" s="100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236" t="s">
        <v>117</v>
      </c>
      <c r="B257" s="100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237" t="s">
        <v>118</v>
      </c>
      <c r="B258" s="100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237" t="s">
        <v>119</v>
      </c>
      <c r="B259" s="100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237" t="s">
        <v>120</v>
      </c>
      <c r="B260" s="100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26.25" customHeight="1" x14ac:dyDescent="0.2">
      <c r="A261" s="238" t="s">
        <v>121</v>
      </c>
      <c r="B261" s="100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237" t="s">
        <v>122</v>
      </c>
      <c r="B262" s="100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77" t="s">
        <v>209</v>
      </c>
      <c r="B263" s="100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234" t="s">
        <v>210</v>
      </c>
      <c r="B264" s="100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234" t="s">
        <v>211</v>
      </c>
      <c r="B265" s="100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5" customHeight="1" x14ac:dyDescent="0.2">
      <c r="A266" s="234" t="s">
        <v>212</v>
      </c>
      <c r="B266" s="100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5" customHeight="1" x14ac:dyDescent="0.2">
      <c r="A267" s="234" t="s">
        <v>123</v>
      </c>
      <c r="B267" s="100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15" customHeight="1" x14ac:dyDescent="0.2">
      <c r="A268" s="239" t="s">
        <v>124</v>
      </c>
      <c r="B268" s="318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17.25" customHeight="1" x14ac:dyDescent="0.2">
      <c r="A269" s="312" t="s">
        <v>5</v>
      </c>
      <c r="B269" s="259">
        <f>SUM(B234:B268)</f>
        <v>2896</v>
      </c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30.75" customHeight="1" x14ac:dyDescent="0.2">
      <c r="A270" s="415" t="s">
        <v>250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ht="21.75" customHeight="1" x14ac:dyDescent="0.2">
      <c r="A271" s="1220" t="s">
        <v>214</v>
      </c>
      <c r="B271" s="1182" t="s">
        <v>5</v>
      </c>
      <c r="C271" s="1255"/>
      <c r="D271" s="1256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</row>
    <row r="272" spans="1:104" ht="23.25" customHeight="1" x14ac:dyDescent="0.2">
      <c r="A272" s="862"/>
      <c r="B272" s="380" t="s">
        <v>32</v>
      </c>
      <c r="C272" s="116" t="s">
        <v>33</v>
      </c>
      <c r="D272" s="813" t="s">
        <v>34</v>
      </c>
      <c r="E272" s="381" t="s">
        <v>33</v>
      </c>
      <c r="F272" s="814" t="s">
        <v>34</v>
      </c>
      <c r="G272" s="381" t="s">
        <v>33</v>
      </c>
      <c r="H272" s="814" t="s">
        <v>34</v>
      </c>
      <c r="I272" s="381" t="s">
        <v>33</v>
      </c>
      <c r="J272" s="814" t="s">
        <v>34</v>
      </c>
      <c r="K272" s="381" t="s">
        <v>33</v>
      </c>
      <c r="L272" s="814" t="s">
        <v>34</v>
      </c>
      <c r="M272" s="381" t="s">
        <v>33</v>
      </c>
      <c r="N272" s="814" t="s">
        <v>34</v>
      </c>
      <c r="O272" s="381" t="s">
        <v>33</v>
      </c>
      <c r="P272" s="814" t="s">
        <v>34</v>
      </c>
      <c r="Q272" s="381" t="s">
        <v>33</v>
      </c>
      <c r="R272" s="814" t="s">
        <v>34</v>
      </c>
      <c r="S272" s="381" t="s">
        <v>33</v>
      </c>
      <c r="T272" s="814" t="s">
        <v>34</v>
      </c>
      <c r="U272" s="381" t="s">
        <v>33</v>
      </c>
      <c r="V272" s="814" t="s">
        <v>34</v>
      </c>
      <c r="W272" s="381" t="s">
        <v>33</v>
      </c>
      <c r="X272" s="814" t="s">
        <v>34</v>
      </c>
      <c r="Y272" s="381" t="s">
        <v>33</v>
      </c>
      <c r="Z272" s="814" t="s">
        <v>34</v>
      </c>
      <c r="AA272" s="381" t="s">
        <v>33</v>
      </c>
      <c r="AB272" s="814" t="s">
        <v>34</v>
      </c>
      <c r="AC272" s="381" t="s">
        <v>33</v>
      </c>
      <c r="AD272" s="814" t="s">
        <v>34</v>
      </c>
      <c r="AE272" s="381" t="s">
        <v>33</v>
      </c>
      <c r="AF272" s="814" t="s">
        <v>34</v>
      </c>
      <c r="AG272" s="381" t="s">
        <v>33</v>
      </c>
      <c r="AH272" s="814" t="s">
        <v>34</v>
      </c>
      <c r="AI272" s="381" t="s">
        <v>33</v>
      </c>
      <c r="AJ272" s="814" t="s">
        <v>34</v>
      </c>
      <c r="AK272" s="381" t="s">
        <v>33</v>
      </c>
      <c r="AL272" s="814" t="s">
        <v>34</v>
      </c>
      <c r="AM272" s="381" t="s">
        <v>33</v>
      </c>
      <c r="AN272" s="814" t="s">
        <v>34</v>
      </c>
      <c r="AO272" s="381" t="s">
        <v>33</v>
      </c>
      <c r="AP272" s="814" t="s">
        <v>34</v>
      </c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</row>
    <row r="273" spans="1:104" s="385" customFormat="1" ht="16.899999999999999" hidden="1" customHeight="1" x14ac:dyDescent="0.2">
      <c r="A273" s="815" t="s">
        <v>215</v>
      </c>
      <c r="B273" s="794"/>
      <c r="C273" s="381"/>
      <c r="D273" s="814"/>
      <c r="E273" s="381"/>
      <c r="F273" s="814"/>
      <c r="G273" s="381"/>
      <c r="H273" s="814"/>
      <c r="I273" s="381"/>
      <c r="J273" s="814"/>
      <c r="K273" s="381"/>
      <c r="L273" s="814"/>
      <c r="M273" s="381"/>
      <c r="N273" s="814"/>
      <c r="O273" s="381"/>
      <c r="P273" s="814"/>
      <c r="Q273" s="381"/>
      <c r="R273" s="814"/>
      <c r="S273" s="381"/>
      <c r="T273" s="814"/>
      <c r="U273" s="381"/>
      <c r="V273" s="814"/>
      <c r="W273" s="381"/>
      <c r="X273" s="814"/>
      <c r="Y273" s="381"/>
      <c r="Z273" s="814"/>
      <c r="AA273" s="381"/>
      <c r="AB273" s="814"/>
      <c r="AC273" s="381"/>
      <c r="AD273" s="814"/>
      <c r="AE273" s="381"/>
      <c r="AF273" s="814"/>
      <c r="AG273" s="381"/>
      <c r="AH273" s="814"/>
      <c r="AI273" s="381"/>
      <c r="AJ273" s="814"/>
      <c r="AK273" s="381"/>
      <c r="AL273" s="814"/>
      <c r="AM273" s="381"/>
      <c r="AN273" s="814"/>
      <c r="AO273" s="381"/>
      <c r="AP273" s="814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816" t="s">
        <v>216</v>
      </c>
      <c r="B274" s="388">
        <f>SUM(C274:D274)</f>
        <v>18</v>
      </c>
      <c r="C274" s="389">
        <f>+E274+G274+I274+K274+M274+O274+Q274+S274+U274+W274+Y274+AA274+AC274+AE274+AG274+AI274+AK274+AM274+AO274</f>
        <v>5</v>
      </c>
      <c r="D274" s="430">
        <f>+F274+H274+J274+L274+N274+P274+R274+T274+V274+X274+Z274+AB274+AD274+AF274+AH274+AJ274+AL274+AN274+AP274</f>
        <v>13</v>
      </c>
      <c r="E274" s="391">
        <v>0</v>
      </c>
      <c r="F274" s="392">
        <v>0</v>
      </c>
      <c r="G274" s="391">
        <v>0</v>
      </c>
      <c r="H274" s="392">
        <v>0</v>
      </c>
      <c r="I274" s="391">
        <v>0</v>
      </c>
      <c r="J274" s="392">
        <v>0</v>
      </c>
      <c r="K274" s="391">
        <v>0</v>
      </c>
      <c r="L274" s="392">
        <v>0</v>
      </c>
      <c r="M274" s="391">
        <v>0</v>
      </c>
      <c r="N274" s="392">
        <v>0</v>
      </c>
      <c r="O274" s="391">
        <v>0</v>
      </c>
      <c r="P274" s="392">
        <v>0</v>
      </c>
      <c r="Q274" s="391">
        <v>0</v>
      </c>
      <c r="R274" s="392">
        <v>0</v>
      </c>
      <c r="S274" s="391">
        <v>0</v>
      </c>
      <c r="T274" s="392">
        <v>0</v>
      </c>
      <c r="U274" s="391">
        <v>0</v>
      </c>
      <c r="V274" s="392">
        <v>0</v>
      </c>
      <c r="W274" s="391">
        <v>0</v>
      </c>
      <c r="X274" s="392">
        <v>0</v>
      </c>
      <c r="Y274" s="391">
        <v>0</v>
      </c>
      <c r="Z274" s="392">
        <v>0</v>
      </c>
      <c r="AA274" s="391">
        <v>0</v>
      </c>
      <c r="AB274" s="392">
        <v>0</v>
      </c>
      <c r="AC274" s="391">
        <v>0</v>
      </c>
      <c r="AD274" s="392">
        <v>0</v>
      </c>
      <c r="AE274" s="391">
        <v>0</v>
      </c>
      <c r="AF274" s="392">
        <v>0</v>
      </c>
      <c r="AG274" s="391">
        <v>0</v>
      </c>
      <c r="AH274" s="392">
        <v>0</v>
      </c>
      <c r="AI274" s="391">
        <v>0</v>
      </c>
      <c r="AJ274" s="392">
        <v>1</v>
      </c>
      <c r="AK274" s="391">
        <v>1</v>
      </c>
      <c r="AL274" s="392">
        <v>4</v>
      </c>
      <c r="AM274" s="391">
        <v>2</v>
      </c>
      <c r="AN274" s="392">
        <v>1</v>
      </c>
      <c r="AO274" s="391">
        <v>2</v>
      </c>
      <c r="AP274" s="393">
        <v>7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1181" t="s">
        <v>217</v>
      </c>
      <c r="B275" s="1253"/>
      <c r="C275" s="1253"/>
      <c r="D275" s="1253"/>
      <c r="E275" s="1253"/>
      <c r="F275" s="1253"/>
      <c r="G275" s="1253"/>
      <c r="H275" s="1253"/>
      <c r="I275" s="1253"/>
      <c r="J275" s="1253"/>
      <c r="K275" s="1253"/>
      <c r="L275" s="1253"/>
      <c r="M275" s="1253"/>
      <c r="N275" s="1253"/>
      <c r="O275" s="1253"/>
      <c r="P275" s="1253"/>
      <c r="Q275" s="1253"/>
      <c r="R275" s="1253"/>
      <c r="S275" s="1253"/>
      <c r="T275" s="1253"/>
      <c r="U275" s="1253"/>
      <c r="V275" s="1253"/>
      <c r="W275" s="1253"/>
      <c r="X275" s="1253"/>
      <c r="Y275" s="1253"/>
      <c r="Z275" s="1253"/>
      <c r="AA275" s="1253"/>
      <c r="AB275" s="1253"/>
      <c r="AC275" s="1253"/>
      <c r="AD275" s="1253"/>
      <c r="AE275" s="1253"/>
      <c r="AF275" s="1253"/>
      <c r="AG275" s="1253"/>
      <c r="AH275" s="1253"/>
      <c r="AI275" s="1253"/>
      <c r="AJ275" s="1253"/>
      <c r="AK275" s="1253"/>
      <c r="AL275" s="1253"/>
      <c r="AM275" s="1253"/>
      <c r="AN275" s="1253"/>
      <c r="AO275" s="1253"/>
      <c r="AP275" s="1254"/>
      <c r="BY275" s="2"/>
      <c r="BZ275" s="2"/>
    </row>
    <row r="276" spans="1:104" x14ac:dyDescent="0.2">
      <c r="A276" s="394" t="s">
        <v>218</v>
      </c>
      <c r="B276" s="395">
        <f t="shared" ref="B276:B289" si="45">SUM(C276:D276)</f>
        <v>9</v>
      </c>
      <c r="C276" s="396">
        <f t="shared" ref="C276:D288" si="46">+E276+G276+I276+K276+M276+O276+Q276+S276+U276+W276+Y276+AA276+AC276+AE276+AG276+AI276+AK276+AM276+AO276</f>
        <v>3</v>
      </c>
      <c r="D276" s="397">
        <f t="shared" si="46"/>
        <v>6</v>
      </c>
      <c r="E276" s="398"/>
      <c r="F276" s="399"/>
      <c r="G276" s="398"/>
      <c r="H276" s="399"/>
      <c r="I276" s="398"/>
      <c r="J276" s="399"/>
      <c r="K276" s="398"/>
      <c r="L276" s="399"/>
      <c r="M276" s="398"/>
      <c r="N276" s="399"/>
      <c r="O276" s="398"/>
      <c r="P276" s="399"/>
      <c r="Q276" s="398"/>
      <c r="R276" s="399"/>
      <c r="S276" s="398"/>
      <c r="T276" s="399"/>
      <c r="U276" s="398"/>
      <c r="V276" s="399"/>
      <c r="W276" s="398"/>
      <c r="X276" s="399"/>
      <c r="Y276" s="398"/>
      <c r="Z276" s="399"/>
      <c r="AA276" s="398"/>
      <c r="AB276" s="399"/>
      <c r="AC276" s="398"/>
      <c r="AD276" s="399"/>
      <c r="AE276" s="398"/>
      <c r="AF276" s="399"/>
      <c r="AG276" s="398"/>
      <c r="AH276" s="399"/>
      <c r="AI276" s="398"/>
      <c r="AJ276" s="399"/>
      <c r="AK276" s="398">
        <v>1</v>
      </c>
      <c r="AL276" s="399">
        <v>3</v>
      </c>
      <c r="AM276" s="398">
        <v>1</v>
      </c>
      <c r="AN276" s="399"/>
      <c r="AO276" s="398">
        <v>1</v>
      </c>
      <c r="AP276" s="400">
        <v>3</v>
      </c>
      <c r="BY276" s="2"/>
      <c r="BZ276" s="2"/>
    </row>
    <row r="277" spans="1:104" x14ac:dyDescent="0.2">
      <c r="A277" s="233" t="s">
        <v>219</v>
      </c>
      <c r="B277" s="401">
        <f t="shared" si="45"/>
        <v>2</v>
      </c>
      <c r="C277" s="402">
        <f>+E277+G277+I277+K277+M277+O277+Q277+S277+U277+W277+Y277+AA277+AC277+AE277+AG277+AI277+AK277+AM277+AO277</f>
        <v>1</v>
      </c>
      <c r="D277" s="403">
        <f t="shared" si="46"/>
        <v>1</v>
      </c>
      <c r="E277" s="404"/>
      <c r="F277" s="405"/>
      <c r="G277" s="404"/>
      <c r="H277" s="405"/>
      <c r="I277" s="404"/>
      <c r="J277" s="405"/>
      <c r="K277" s="404"/>
      <c r="L277" s="405"/>
      <c r="M277" s="404"/>
      <c r="N277" s="405"/>
      <c r="O277" s="404"/>
      <c r="P277" s="405"/>
      <c r="Q277" s="404"/>
      <c r="R277" s="405"/>
      <c r="S277" s="404"/>
      <c r="T277" s="405"/>
      <c r="U277" s="404"/>
      <c r="V277" s="405"/>
      <c r="W277" s="404"/>
      <c r="X277" s="405"/>
      <c r="Y277" s="404"/>
      <c r="Z277" s="405"/>
      <c r="AA277" s="404"/>
      <c r="AB277" s="405"/>
      <c r="AC277" s="404"/>
      <c r="AD277" s="405"/>
      <c r="AE277" s="404"/>
      <c r="AF277" s="405"/>
      <c r="AG277" s="404"/>
      <c r="AH277" s="405"/>
      <c r="AI277" s="404"/>
      <c r="AJ277" s="405"/>
      <c r="AK277" s="404"/>
      <c r="AL277" s="405"/>
      <c r="AM277" s="404"/>
      <c r="AN277" s="405">
        <v>1</v>
      </c>
      <c r="AO277" s="404">
        <v>1</v>
      </c>
      <c r="AP277" s="406"/>
      <c r="BY277" s="2"/>
      <c r="BZ277" s="2"/>
    </row>
    <row r="278" spans="1:104" x14ac:dyDescent="0.2">
      <c r="A278" s="233" t="s">
        <v>220</v>
      </c>
      <c r="B278" s="401">
        <f t="shared" si="45"/>
        <v>4</v>
      </c>
      <c r="C278" s="402">
        <f t="shared" si="46"/>
        <v>2</v>
      </c>
      <c r="D278" s="403">
        <f t="shared" si="46"/>
        <v>2</v>
      </c>
      <c r="E278" s="404"/>
      <c r="F278" s="405"/>
      <c r="G278" s="404"/>
      <c r="H278" s="405"/>
      <c r="I278" s="404"/>
      <c r="J278" s="405"/>
      <c r="K278" s="404"/>
      <c r="L278" s="405"/>
      <c r="M278" s="404"/>
      <c r="N278" s="405"/>
      <c r="O278" s="404"/>
      <c r="P278" s="405"/>
      <c r="Q278" s="404"/>
      <c r="R278" s="405"/>
      <c r="S278" s="404"/>
      <c r="T278" s="405"/>
      <c r="U278" s="404"/>
      <c r="V278" s="405"/>
      <c r="W278" s="404"/>
      <c r="X278" s="405"/>
      <c r="Y278" s="404"/>
      <c r="Z278" s="405"/>
      <c r="AA278" s="404"/>
      <c r="AB278" s="405"/>
      <c r="AC278" s="404"/>
      <c r="AD278" s="405"/>
      <c r="AE278" s="404"/>
      <c r="AF278" s="405"/>
      <c r="AG278" s="404"/>
      <c r="AH278" s="405"/>
      <c r="AI278" s="404"/>
      <c r="AJ278" s="405"/>
      <c r="AK278" s="404"/>
      <c r="AL278" s="405">
        <v>1</v>
      </c>
      <c r="AM278" s="404">
        <v>1</v>
      </c>
      <c r="AN278" s="405"/>
      <c r="AO278" s="404">
        <v>1</v>
      </c>
      <c r="AP278" s="406">
        <v>1</v>
      </c>
      <c r="BY278" s="2"/>
      <c r="BZ278" s="2"/>
    </row>
    <row r="279" spans="1:104" x14ac:dyDescent="0.2">
      <c r="A279" s="233" t="s">
        <v>221</v>
      </c>
      <c r="B279" s="401">
        <f t="shared" si="45"/>
        <v>8</v>
      </c>
      <c r="C279" s="402">
        <f t="shared" si="46"/>
        <v>3</v>
      </c>
      <c r="D279" s="403">
        <f t="shared" si="46"/>
        <v>5</v>
      </c>
      <c r="E279" s="404"/>
      <c r="F279" s="405"/>
      <c r="G279" s="404"/>
      <c r="H279" s="405"/>
      <c r="I279" s="404"/>
      <c r="J279" s="405"/>
      <c r="K279" s="404"/>
      <c r="L279" s="405"/>
      <c r="M279" s="404"/>
      <c r="N279" s="405"/>
      <c r="O279" s="404"/>
      <c r="P279" s="405"/>
      <c r="Q279" s="404"/>
      <c r="R279" s="405"/>
      <c r="S279" s="404"/>
      <c r="T279" s="405"/>
      <c r="U279" s="404"/>
      <c r="V279" s="405"/>
      <c r="W279" s="404"/>
      <c r="X279" s="405"/>
      <c r="Y279" s="404"/>
      <c r="Z279" s="405"/>
      <c r="AA279" s="404"/>
      <c r="AB279" s="405"/>
      <c r="AC279" s="404"/>
      <c r="AD279" s="405"/>
      <c r="AE279" s="404"/>
      <c r="AF279" s="405"/>
      <c r="AG279" s="404"/>
      <c r="AH279" s="405"/>
      <c r="AI279" s="404"/>
      <c r="AJ279" s="405">
        <v>1</v>
      </c>
      <c r="AK279" s="404"/>
      <c r="AL279" s="405"/>
      <c r="AM279" s="404">
        <v>1</v>
      </c>
      <c r="AN279" s="405">
        <v>1</v>
      </c>
      <c r="AO279" s="404">
        <v>2</v>
      </c>
      <c r="AP279" s="406">
        <v>3</v>
      </c>
      <c r="BY279" s="2"/>
      <c r="BZ279" s="2"/>
    </row>
    <row r="280" spans="1:104" x14ac:dyDescent="0.2">
      <c r="A280" s="233" t="s">
        <v>222</v>
      </c>
      <c r="B280" s="401">
        <f t="shared" si="45"/>
        <v>2</v>
      </c>
      <c r="C280" s="402">
        <f t="shared" si="46"/>
        <v>0</v>
      </c>
      <c r="D280" s="403">
        <f t="shared" si="46"/>
        <v>2</v>
      </c>
      <c r="E280" s="404"/>
      <c r="F280" s="405"/>
      <c r="G280" s="404"/>
      <c r="H280" s="405"/>
      <c r="I280" s="404"/>
      <c r="J280" s="405"/>
      <c r="K280" s="404"/>
      <c r="L280" s="405"/>
      <c r="M280" s="404"/>
      <c r="N280" s="405"/>
      <c r="O280" s="404"/>
      <c r="P280" s="405"/>
      <c r="Q280" s="404"/>
      <c r="R280" s="405"/>
      <c r="S280" s="404"/>
      <c r="T280" s="405"/>
      <c r="U280" s="404"/>
      <c r="V280" s="405"/>
      <c r="W280" s="404"/>
      <c r="X280" s="405"/>
      <c r="Y280" s="404"/>
      <c r="Z280" s="405"/>
      <c r="AA280" s="404"/>
      <c r="AB280" s="405"/>
      <c r="AC280" s="404"/>
      <c r="AD280" s="405"/>
      <c r="AE280" s="404"/>
      <c r="AF280" s="405"/>
      <c r="AG280" s="404"/>
      <c r="AH280" s="405"/>
      <c r="AI280" s="404"/>
      <c r="AJ280" s="405"/>
      <c r="AK280" s="404"/>
      <c r="AL280" s="405">
        <v>2</v>
      </c>
      <c r="AM280" s="404"/>
      <c r="AN280" s="405"/>
      <c r="AO280" s="404"/>
      <c r="AP280" s="406"/>
      <c r="BY280" s="2"/>
      <c r="BZ280" s="2"/>
    </row>
    <row r="281" spans="1:104" x14ac:dyDescent="0.2">
      <c r="A281" s="233" t="s">
        <v>223</v>
      </c>
      <c r="B281" s="401">
        <f t="shared" si="45"/>
        <v>5</v>
      </c>
      <c r="C281" s="402">
        <f t="shared" si="46"/>
        <v>2</v>
      </c>
      <c r="D281" s="403">
        <f t="shared" si="46"/>
        <v>3</v>
      </c>
      <c r="E281" s="404"/>
      <c r="F281" s="405"/>
      <c r="G281" s="404"/>
      <c r="H281" s="405"/>
      <c r="I281" s="404"/>
      <c r="J281" s="405"/>
      <c r="K281" s="404"/>
      <c r="L281" s="405"/>
      <c r="M281" s="404"/>
      <c r="N281" s="405"/>
      <c r="O281" s="404"/>
      <c r="P281" s="405"/>
      <c r="Q281" s="404"/>
      <c r="R281" s="405"/>
      <c r="S281" s="404"/>
      <c r="T281" s="405"/>
      <c r="U281" s="404"/>
      <c r="V281" s="405"/>
      <c r="W281" s="404"/>
      <c r="X281" s="405"/>
      <c r="Y281" s="404"/>
      <c r="Z281" s="405"/>
      <c r="AA281" s="404"/>
      <c r="AB281" s="405"/>
      <c r="AC281" s="404"/>
      <c r="AD281" s="405"/>
      <c r="AE281" s="404"/>
      <c r="AF281" s="405"/>
      <c r="AG281" s="404"/>
      <c r="AH281" s="405"/>
      <c r="AI281" s="404"/>
      <c r="AJ281" s="405"/>
      <c r="AK281" s="404"/>
      <c r="AL281" s="405">
        <v>1</v>
      </c>
      <c r="AM281" s="404">
        <v>1</v>
      </c>
      <c r="AN281" s="405"/>
      <c r="AO281" s="404">
        <v>1</v>
      </c>
      <c r="AP281" s="406">
        <v>2</v>
      </c>
      <c r="BY281" s="2"/>
      <c r="BZ281" s="2"/>
    </row>
    <row r="282" spans="1:104" x14ac:dyDescent="0.2">
      <c r="A282" s="233" t="s">
        <v>224</v>
      </c>
      <c r="B282" s="401">
        <f t="shared" si="45"/>
        <v>0</v>
      </c>
      <c r="C282" s="402">
        <f t="shared" si="46"/>
        <v>0</v>
      </c>
      <c r="D282" s="403">
        <f>+F282+H282+J282+L282+N282+P282+R282+T282+V282+X282+Z282+AB282+AD282+AF282+AH282+AJ282+AL282+AN282+AP282</f>
        <v>0</v>
      </c>
      <c r="E282" s="404"/>
      <c r="F282" s="405"/>
      <c r="G282" s="404"/>
      <c r="H282" s="405"/>
      <c r="I282" s="404"/>
      <c r="J282" s="405"/>
      <c r="K282" s="404"/>
      <c r="L282" s="405"/>
      <c r="M282" s="404"/>
      <c r="N282" s="405"/>
      <c r="O282" s="404"/>
      <c r="P282" s="405"/>
      <c r="Q282" s="404"/>
      <c r="R282" s="405"/>
      <c r="S282" s="404"/>
      <c r="T282" s="405"/>
      <c r="U282" s="404"/>
      <c r="V282" s="405"/>
      <c r="W282" s="404"/>
      <c r="X282" s="405"/>
      <c r="Y282" s="404"/>
      <c r="Z282" s="405"/>
      <c r="AA282" s="404"/>
      <c r="AB282" s="405"/>
      <c r="AC282" s="404"/>
      <c r="AD282" s="405"/>
      <c r="AE282" s="404"/>
      <c r="AF282" s="405"/>
      <c r="AG282" s="404"/>
      <c r="AH282" s="405"/>
      <c r="AI282" s="404"/>
      <c r="AJ282" s="405"/>
      <c r="AK282" s="404"/>
      <c r="AL282" s="405"/>
      <c r="AM282" s="404"/>
      <c r="AN282" s="405"/>
      <c r="AO282" s="404"/>
      <c r="AP282" s="406"/>
      <c r="BY282" s="2"/>
      <c r="BZ282" s="2"/>
    </row>
    <row r="283" spans="1:104" ht="23.25" customHeight="1" x14ac:dyDescent="0.2">
      <c r="A283" s="232" t="s">
        <v>225</v>
      </c>
      <c r="B283" s="401">
        <f t="shared" si="45"/>
        <v>0</v>
      </c>
      <c r="C283" s="402">
        <f t="shared" si="46"/>
        <v>0</v>
      </c>
      <c r="D283" s="403">
        <f t="shared" si="46"/>
        <v>0</v>
      </c>
      <c r="E283" s="404"/>
      <c r="F283" s="405"/>
      <c r="G283" s="404"/>
      <c r="H283" s="405"/>
      <c r="I283" s="404"/>
      <c r="J283" s="405"/>
      <c r="K283" s="404"/>
      <c r="L283" s="405"/>
      <c r="M283" s="404"/>
      <c r="N283" s="405"/>
      <c r="O283" s="404"/>
      <c r="P283" s="405"/>
      <c r="Q283" s="404"/>
      <c r="R283" s="405"/>
      <c r="S283" s="404"/>
      <c r="T283" s="405"/>
      <c r="U283" s="404"/>
      <c r="V283" s="405"/>
      <c r="W283" s="404"/>
      <c r="X283" s="405"/>
      <c r="Y283" s="404"/>
      <c r="Z283" s="405"/>
      <c r="AA283" s="404"/>
      <c r="AB283" s="405"/>
      <c r="AC283" s="404"/>
      <c r="AD283" s="405"/>
      <c r="AE283" s="404"/>
      <c r="AF283" s="405"/>
      <c r="AG283" s="404"/>
      <c r="AH283" s="405"/>
      <c r="AI283" s="404"/>
      <c r="AJ283" s="405"/>
      <c r="AK283" s="404"/>
      <c r="AL283" s="405"/>
      <c r="AM283" s="404"/>
      <c r="AN283" s="405"/>
      <c r="AO283" s="404"/>
      <c r="AP283" s="406"/>
      <c r="BY283" s="2"/>
      <c r="BZ283" s="2"/>
    </row>
    <row r="284" spans="1:104" ht="25.5" customHeight="1" x14ac:dyDescent="0.2">
      <c r="A284" s="407" t="s">
        <v>226</v>
      </c>
      <c r="B284" s="401">
        <f t="shared" si="45"/>
        <v>0</v>
      </c>
      <c r="C284" s="402">
        <f t="shared" si="46"/>
        <v>0</v>
      </c>
      <c r="D284" s="403">
        <f>+F284+H284+J284+L284+N284+P284+R284+T284+V284+X284+Z284+AB284+AD284+AF284+AH284+AJ284+AL284+AN284+AP284</f>
        <v>0</v>
      </c>
      <c r="E284" s="404"/>
      <c r="F284" s="405"/>
      <c r="G284" s="404"/>
      <c r="H284" s="405"/>
      <c r="I284" s="404"/>
      <c r="J284" s="405"/>
      <c r="K284" s="404"/>
      <c r="L284" s="405"/>
      <c r="M284" s="404"/>
      <c r="N284" s="405"/>
      <c r="O284" s="404"/>
      <c r="P284" s="405"/>
      <c r="Q284" s="404"/>
      <c r="R284" s="405"/>
      <c r="S284" s="404"/>
      <c r="T284" s="405"/>
      <c r="U284" s="404"/>
      <c r="V284" s="405"/>
      <c r="W284" s="404"/>
      <c r="X284" s="405"/>
      <c r="Y284" s="404"/>
      <c r="Z284" s="405"/>
      <c r="AA284" s="404"/>
      <c r="AB284" s="405"/>
      <c r="AC284" s="404"/>
      <c r="AD284" s="405"/>
      <c r="AE284" s="404"/>
      <c r="AF284" s="405"/>
      <c r="AG284" s="404"/>
      <c r="AH284" s="405"/>
      <c r="AI284" s="404"/>
      <c r="AJ284" s="405"/>
      <c r="AK284" s="404"/>
      <c r="AL284" s="405"/>
      <c r="AM284" s="404"/>
      <c r="AN284" s="405"/>
      <c r="AO284" s="404"/>
      <c r="AP284" s="406"/>
      <c r="BY284" s="2"/>
      <c r="BZ284" s="2"/>
    </row>
    <row r="285" spans="1:104" x14ac:dyDescent="0.2">
      <c r="A285" s="233" t="s">
        <v>227</v>
      </c>
      <c r="B285" s="401">
        <f t="shared" si="45"/>
        <v>0</v>
      </c>
      <c r="C285" s="402">
        <f t="shared" si="46"/>
        <v>0</v>
      </c>
      <c r="D285" s="403">
        <f t="shared" si="46"/>
        <v>0</v>
      </c>
      <c r="E285" s="404"/>
      <c r="F285" s="405"/>
      <c r="G285" s="404"/>
      <c r="H285" s="405"/>
      <c r="I285" s="404"/>
      <c r="J285" s="405"/>
      <c r="K285" s="404"/>
      <c r="L285" s="405"/>
      <c r="M285" s="404"/>
      <c r="N285" s="405"/>
      <c r="O285" s="404"/>
      <c r="P285" s="405"/>
      <c r="Q285" s="404"/>
      <c r="R285" s="405"/>
      <c r="S285" s="404"/>
      <c r="T285" s="405"/>
      <c r="U285" s="404"/>
      <c r="V285" s="405"/>
      <c r="W285" s="404"/>
      <c r="X285" s="405"/>
      <c r="Y285" s="404"/>
      <c r="Z285" s="405"/>
      <c r="AA285" s="404"/>
      <c r="AB285" s="405"/>
      <c r="AC285" s="404"/>
      <c r="AD285" s="405"/>
      <c r="AE285" s="404"/>
      <c r="AF285" s="405"/>
      <c r="AG285" s="404"/>
      <c r="AH285" s="405"/>
      <c r="AI285" s="404"/>
      <c r="AJ285" s="405"/>
      <c r="AK285" s="404"/>
      <c r="AL285" s="405"/>
      <c r="AM285" s="404"/>
      <c r="AN285" s="405"/>
      <c r="AO285" s="404"/>
      <c r="AP285" s="406"/>
      <c r="BY285" s="2"/>
      <c r="BZ285" s="2"/>
    </row>
    <row r="286" spans="1:104" x14ac:dyDescent="0.2">
      <c r="A286" s="233" t="s">
        <v>228</v>
      </c>
      <c r="B286" s="401">
        <f t="shared" si="45"/>
        <v>0</v>
      </c>
      <c r="C286" s="402">
        <f t="shared" si="46"/>
        <v>0</v>
      </c>
      <c r="D286" s="403">
        <f t="shared" si="46"/>
        <v>0</v>
      </c>
      <c r="E286" s="404"/>
      <c r="F286" s="405"/>
      <c r="G286" s="404"/>
      <c r="H286" s="405"/>
      <c r="I286" s="404"/>
      <c r="J286" s="405"/>
      <c r="K286" s="404"/>
      <c r="L286" s="405"/>
      <c r="M286" s="404"/>
      <c r="N286" s="405"/>
      <c r="O286" s="404"/>
      <c r="P286" s="405"/>
      <c r="Q286" s="404"/>
      <c r="R286" s="405"/>
      <c r="S286" s="404"/>
      <c r="T286" s="405"/>
      <c r="U286" s="404"/>
      <c r="V286" s="405"/>
      <c r="W286" s="404"/>
      <c r="X286" s="405"/>
      <c r="Y286" s="404"/>
      <c r="Z286" s="405"/>
      <c r="AA286" s="404"/>
      <c r="AB286" s="405"/>
      <c r="AC286" s="404"/>
      <c r="AD286" s="405"/>
      <c r="AE286" s="404"/>
      <c r="AF286" s="405"/>
      <c r="AG286" s="404"/>
      <c r="AH286" s="405"/>
      <c r="AI286" s="404"/>
      <c r="AJ286" s="405"/>
      <c r="AK286" s="404"/>
      <c r="AL286" s="405"/>
      <c r="AM286" s="404"/>
      <c r="AN286" s="405"/>
      <c r="AO286" s="404"/>
      <c r="AP286" s="406"/>
      <c r="BY286" s="2"/>
      <c r="BZ286" s="2"/>
    </row>
    <row r="287" spans="1:104" x14ac:dyDescent="0.2">
      <c r="A287" s="233" t="s">
        <v>229</v>
      </c>
      <c r="B287" s="401">
        <f t="shared" si="45"/>
        <v>0</v>
      </c>
      <c r="C287" s="402">
        <f t="shared" si="46"/>
        <v>0</v>
      </c>
      <c r="D287" s="403">
        <f t="shared" si="46"/>
        <v>0</v>
      </c>
      <c r="E287" s="404"/>
      <c r="F287" s="405"/>
      <c r="G287" s="404"/>
      <c r="H287" s="405"/>
      <c r="I287" s="404"/>
      <c r="J287" s="405"/>
      <c r="K287" s="404"/>
      <c r="L287" s="405"/>
      <c r="M287" s="404"/>
      <c r="N287" s="405"/>
      <c r="O287" s="404"/>
      <c r="P287" s="405"/>
      <c r="Q287" s="404"/>
      <c r="R287" s="405"/>
      <c r="S287" s="404"/>
      <c r="T287" s="405"/>
      <c r="U287" s="404"/>
      <c r="V287" s="405"/>
      <c r="W287" s="404"/>
      <c r="X287" s="405"/>
      <c r="Y287" s="404"/>
      <c r="Z287" s="405"/>
      <c r="AA287" s="404"/>
      <c r="AB287" s="405"/>
      <c r="AC287" s="404"/>
      <c r="AD287" s="405"/>
      <c r="AE287" s="404"/>
      <c r="AF287" s="405"/>
      <c r="AG287" s="404"/>
      <c r="AH287" s="405"/>
      <c r="AI287" s="404"/>
      <c r="AJ287" s="405"/>
      <c r="AK287" s="404"/>
      <c r="AL287" s="405"/>
      <c r="AM287" s="404"/>
      <c r="AN287" s="405"/>
      <c r="AO287" s="404"/>
      <c r="AP287" s="406"/>
      <c r="BY287" s="2"/>
      <c r="BZ287" s="2"/>
    </row>
    <row r="288" spans="1:104" x14ac:dyDescent="0.2">
      <c r="A288" s="233" t="s">
        <v>230</v>
      </c>
      <c r="B288" s="401">
        <f t="shared" si="45"/>
        <v>0</v>
      </c>
      <c r="C288" s="402">
        <f t="shared" si="46"/>
        <v>0</v>
      </c>
      <c r="D288" s="403">
        <f t="shared" si="46"/>
        <v>0</v>
      </c>
      <c r="E288" s="404"/>
      <c r="F288" s="405"/>
      <c r="G288" s="404"/>
      <c r="H288" s="405"/>
      <c r="I288" s="404"/>
      <c r="J288" s="405"/>
      <c r="K288" s="404"/>
      <c r="L288" s="405"/>
      <c r="M288" s="404"/>
      <c r="N288" s="405"/>
      <c r="O288" s="404"/>
      <c r="P288" s="405"/>
      <c r="Q288" s="404"/>
      <c r="R288" s="405"/>
      <c r="S288" s="404"/>
      <c r="T288" s="405"/>
      <c r="U288" s="404"/>
      <c r="V288" s="405"/>
      <c r="W288" s="404"/>
      <c r="X288" s="405"/>
      <c r="Y288" s="404"/>
      <c r="Z288" s="405"/>
      <c r="AA288" s="404"/>
      <c r="AB288" s="405"/>
      <c r="AC288" s="404"/>
      <c r="AD288" s="405"/>
      <c r="AE288" s="404"/>
      <c r="AF288" s="405"/>
      <c r="AG288" s="404"/>
      <c r="AH288" s="405"/>
      <c r="AI288" s="404"/>
      <c r="AJ288" s="405"/>
      <c r="AK288" s="404"/>
      <c r="AL288" s="405"/>
      <c r="AM288" s="404"/>
      <c r="AN288" s="405"/>
      <c r="AO288" s="404"/>
      <c r="AP288" s="406"/>
      <c r="BY288" s="2"/>
      <c r="BZ288" s="2"/>
    </row>
    <row r="289" spans="1:104" x14ac:dyDescent="0.2">
      <c r="A289" s="237" t="s">
        <v>231</v>
      </c>
      <c r="B289" s="401">
        <f t="shared" si="45"/>
        <v>0</v>
      </c>
      <c r="C289" s="402">
        <f>+E289+G289+I289+K289+M289+O289+Q289+S289+U289+W289+Y289+AA289+AC289+AE289+AG289+AI289+AK289+AM289+AO289</f>
        <v>0</v>
      </c>
      <c r="D289" s="403">
        <f>+F289+H289+J289+L289+N289+P289+R289+T289+V289+X289+Z289+AB289+AD289+AF289+AH289+AJ289+AL289+AN289+AP289</f>
        <v>0</v>
      </c>
      <c r="E289" s="404"/>
      <c r="F289" s="405"/>
      <c r="G289" s="404"/>
      <c r="H289" s="405"/>
      <c r="I289" s="404"/>
      <c r="J289" s="405"/>
      <c r="K289" s="404"/>
      <c r="L289" s="405"/>
      <c r="M289" s="404"/>
      <c r="N289" s="405"/>
      <c r="O289" s="404"/>
      <c r="P289" s="405"/>
      <c r="Q289" s="404"/>
      <c r="R289" s="405"/>
      <c r="S289" s="404"/>
      <c r="T289" s="405"/>
      <c r="U289" s="404"/>
      <c r="V289" s="405"/>
      <c r="W289" s="404"/>
      <c r="X289" s="405"/>
      <c r="Y289" s="404"/>
      <c r="Z289" s="405"/>
      <c r="AA289" s="404"/>
      <c r="AB289" s="405"/>
      <c r="AC289" s="404"/>
      <c r="AD289" s="405"/>
      <c r="AE289" s="404"/>
      <c r="AF289" s="405"/>
      <c r="AG289" s="404"/>
      <c r="AH289" s="405"/>
      <c r="AI289" s="404"/>
      <c r="AJ289" s="405"/>
      <c r="AK289" s="404"/>
      <c r="AL289" s="405"/>
      <c r="AM289" s="404"/>
      <c r="AN289" s="405"/>
      <c r="AO289" s="404"/>
      <c r="AP289" s="406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x14ac:dyDescent="0.2">
      <c r="A290" s="229" t="s">
        <v>251</v>
      </c>
      <c r="B290" s="401">
        <f t="shared" ref="B290:B292" si="47">SUM(C290:D290)</f>
        <v>0</v>
      </c>
      <c r="C290" s="402">
        <f t="shared" ref="C290:D293" si="48">+E290+G290+I290+K290+M290+O290+Q290+S290+U290+W290+Y290+AA290+AC290+AE290+AG290+AI290+AK290+AM290+AO290</f>
        <v>0</v>
      </c>
      <c r="D290" s="403">
        <f t="shared" si="48"/>
        <v>0</v>
      </c>
      <c r="E290" s="404"/>
      <c r="F290" s="405"/>
      <c r="G290" s="404"/>
      <c r="H290" s="405"/>
      <c r="I290" s="404"/>
      <c r="J290" s="405"/>
      <c r="K290" s="404"/>
      <c r="L290" s="405"/>
      <c r="M290" s="404"/>
      <c r="N290" s="405"/>
      <c r="O290" s="404"/>
      <c r="P290" s="405"/>
      <c r="Q290" s="404"/>
      <c r="R290" s="405"/>
      <c r="S290" s="404"/>
      <c r="T290" s="405"/>
      <c r="U290" s="404"/>
      <c r="V290" s="405"/>
      <c r="W290" s="404"/>
      <c r="X290" s="405"/>
      <c r="Y290" s="404"/>
      <c r="Z290" s="405"/>
      <c r="AA290" s="404"/>
      <c r="AB290" s="405"/>
      <c r="AC290" s="404"/>
      <c r="AD290" s="405"/>
      <c r="AE290" s="404"/>
      <c r="AF290" s="405"/>
      <c r="AG290" s="404"/>
      <c r="AH290" s="405"/>
      <c r="AI290" s="404"/>
      <c r="AJ290" s="405"/>
      <c r="AK290" s="404"/>
      <c r="AL290" s="405"/>
      <c r="AM290" s="404"/>
      <c r="AN290" s="405"/>
      <c r="AO290" s="404"/>
      <c r="AP290" s="406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x14ac:dyDescent="0.2">
      <c r="A291" s="288" t="s">
        <v>252</v>
      </c>
      <c r="B291" s="401">
        <f t="shared" si="47"/>
        <v>0</v>
      </c>
      <c r="C291" s="402">
        <f t="shared" si="48"/>
        <v>0</v>
      </c>
      <c r="D291" s="403">
        <f t="shared" si="48"/>
        <v>0</v>
      </c>
      <c r="E291" s="404"/>
      <c r="F291" s="405"/>
      <c r="G291" s="404"/>
      <c r="H291" s="405"/>
      <c r="I291" s="404"/>
      <c r="J291" s="405"/>
      <c r="K291" s="404"/>
      <c r="L291" s="405"/>
      <c r="M291" s="404"/>
      <c r="N291" s="405"/>
      <c r="O291" s="404"/>
      <c r="P291" s="405"/>
      <c r="Q291" s="404"/>
      <c r="R291" s="405"/>
      <c r="S291" s="404"/>
      <c r="T291" s="405"/>
      <c r="U291" s="404"/>
      <c r="V291" s="405"/>
      <c r="W291" s="404"/>
      <c r="X291" s="405"/>
      <c r="Y291" s="404"/>
      <c r="Z291" s="405"/>
      <c r="AA291" s="404"/>
      <c r="AB291" s="405"/>
      <c r="AC291" s="404"/>
      <c r="AD291" s="405"/>
      <c r="AE291" s="404"/>
      <c r="AF291" s="405"/>
      <c r="AG291" s="404"/>
      <c r="AH291" s="405"/>
      <c r="AI291" s="404"/>
      <c r="AJ291" s="405"/>
      <c r="AK291" s="404"/>
      <c r="AL291" s="405"/>
      <c r="AM291" s="404"/>
      <c r="AN291" s="405"/>
      <c r="AO291" s="404"/>
      <c r="AP291" s="406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x14ac:dyDescent="0.2">
      <c r="A292" s="47" t="s">
        <v>253</v>
      </c>
      <c r="B292" s="401">
        <f t="shared" si="47"/>
        <v>0</v>
      </c>
      <c r="C292" s="402">
        <f>+E292+G292+I292+K292+M292+O292+Q292+S292+U292+W292+Y292+AA292+AC292+AE292+AG292+AI292+AK292+AM292+AO292</f>
        <v>0</v>
      </c>
      <c r="D292" s="403">
        <f t="shared" si="48"/>
        <v>0</v>
      </c>
      <c r="E292" s="404"/>
      <c r="F292" s="405"/>
      <c r="G292" s="404"/>
      <c r="H292" s="405"/>
      <c r="I292" s="404"/>
      <c r="J292" s="405"/>
      <c r="K292" s="404"/>
      <c r="L292" s="405"/>
      <c r="M292" s="404"/>
      <c r="N292" s="405"/>
      <c r="O292" s="404"/>
      <c r="P292" s="405"/>
      <c r="Q292" s="404"/>
      <c r="R292" s="405"/>
      <c r="S292" s="404"/>
      <c r="T292" s="405"/>
      <c r="U292" s="404"/>
      <c r="V292" s="405"/>
      <c r="W292" s="404"/>
      <c r="X292" s="405"/>
      <c r="Y292" s="404"/>
      <c r="Z292" s="405"/>
      <c r="AA292" s="404"/>
      <c r="AB292" s="405"/>
      <c r="AC292" s="404"/>
      <c r="AD292" s="405"/>
      <c r="AE292" s="404"/>
      <c r="AF292" s="405"/>
      <c r="AG292" s="404"/>
      <c r="AH292" s="405"/>
      <c r="AI292" s="404"/>
      <c r="AJ292" s="405"/>
      <c r="AK292" s="404"/>
      <c r="AL292" s="405"/>
      <c r="AM292" s="404"/>
      <c r="AN292" s="405"/>
      <c r="AO292" s="404"/>
      <c r="AP292" s="406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x14ac:dyDescent="0.2">
      <c r="A293" s="365" t="s">
        <v>254</v>
      </c>
      <c r="B293" s="409">
        <f>SUM(C293:D293)</f>
        <v>0</v>
      </c>
      <c r="C293" s="410">
        <f t="shared" si="48"/>
        <v>0</v>
      </c>
      <c r="D293" s="411">
        <f t="shared" si="48"/>
        <v>0</v>
      </c>
      <c r="E293" s="412"/>
      <c r="F293" s="413"/>
      <c r="G293" s="412"/>
      <c r="H293" s="413"/>
      <c r="I293" s="412"/>
      <c r="J293" s="413"/>
      <c r="K293" s="412"/>
      <c r="L293" s="413"/>
      <c r="M293" s="412"/>
      <c r="N293" s="413"/>
      <c r="O293" s="412"/>
      <c r="P293" s="413"/>
      <c r="Q293" s="412"/>
      <c r="R293" s="413"/>
      <c r="S293" s="412"/>
      <c r="T293" s="413"/>
      <c r="U293" s="412"/>
      <c r="V293" s="413"/>
      <c r="W293" s="412"/>
      <c r="X293" s="413"/>
      <c r="Y293" s="412"/>
      <c r="Z293" s="413"/>
      <c r="AA293" s="412"/>
      <c r="AB293" s="413"/>
      <c r="AC293" s="412"/>
      <c r="AD293" s="413"/>
      <c r="AE293" s="412"/>
      <c r="AF293" s="413"/>
      <c r="AG293" s="412"/>
      <c r="AH293" s="413"/>
      <c r="AI293" s="412"/>
      <c r="AJ293" s="413"/>
      <c r="AK293" s="412"/>
      <c r="AL293" s="413"/>
      <c r="AM293" s="412"/>
      <c r="AN293" s="413"/>
      <c r="AO293" s="412"/>
      <c r="AP293" s="414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7.75" customHeight="1" x14ac:dyDescent="0.2">
      <c r="A294" s="415" t="s">
        <v>255</v>
      </c>
      <c r="B294" s="415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x14ac:dyDescent="0.2">
      <c r="A295" s="1220" t="s">
        <v>50</v>
      </c>
      <c r="B295" s="1182" t="s">
        <v>5</v>
      </c>
      <c r="C295" s="1255"/>
      <c r="D295" s="1256"/>
      <c r="E295" s="940" t="s">
        <v>10</v>
      </c>
      <c r="F295" s="940"/>
      <c r="G295" s="940" t="s">
        <v>11</v>
      </c>
      <c r="H295" s="940"/>
      <c r="I295" s="945" t="s">
        <v>12</v>
      </c>
      <c r="J295" s="945"/>
      <c r="K295" s="945" t="s">
        <v>13</v>
      </c>
      <c r="L295" s="945"/>
      <c r="M295" s="945" t="s">
        <v>14</v>
      </c>
      <c r="N295" s="945"/>
      <c r="O295" s="940" t="s">
        <v>15</v>
      </c>
      <c r="P295" s="940"/>
      <c r="Q295" s="940" t="s">
        <v>16</v>
      </c>
      <c r="R295" s="940"/>
      <c r="S295" s="940" t="s">
        <v>17</v>
      </c>
      <c r="T295" s="940"/>
      <c r="U295" s="940" t="s">
        <v>18</v>
      </c>
      <c r="V295" s="940"/>
      <c r="W295" s="940" t="s">
        <v>19</v>
      </c>
      <c r="X295" s="940"/>
      <c r="Y295" s="940" t="s">
        <v>20</v>
      </c>
      <c r="Z295" s="940"/>
      <c r="AA295" s="940" t="s">
        <v>21</v>
      </c>
      <c r="AB295" s="940"/>
      <c r="AC295" s="940" t="s">
        <v>22</v>
      </c>
      <c r="AD295" s="940"/>
      <c r="AE295" s="940" t="s">
        <v>23</v>
      </c>
      <c r="AF295" s="940"/>
      <c r="AG295" s="940" t="s">
        <v>24</v>
      </c>
      <c r="AH295" s="940"/>
      <c r="AI295" s="940" t="s">
        <v>25</v>
      </c>
      <c r="AJ295" s="940"/>
      <c r="AK295" s="940" t="s">
        <v>26</v>
      </c>
      <c r="AL295" s="940"/>
      <c r="AM295" s="940" t="s">
        <v>27</v>
      </c>
      <c r="AN295" s="940"/>
      <c r="AO295" s="941" t="s">
        <v>28</v>
      </c>
      <c r="AP295" s="941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21" customHeight="1" x14ac:dyDescent="0.2">
      <c r="A296" s="862"/>
      <c r="B296" s="380" t="s">
        <v>32</v>
      </c>
      <c r="C296" s="116" t="s">
        <v>33</v>
      </c>
      <c r="D296" s="813" t="s">
        <v>34</v>
      </c>
      <c r="E296" s="381" t="s">
        <v>33</v>
      </c>
      <c r="F296" s="814" t="s">
        <v>34</v>
      </c>
      <c r="G296" s="381" t="s">
        <v>33</v>
      </c>
      <c r="H296" s="814" t="s">
        <v>34</v>
      </c>
      <c r="I296" s="381" t="s">
        <v>33</v>
      </c>
      <c r="J296" s="814" t="s">
        <v>34</v>
      </c>
      <c r="K296" s="381" t="s">
        <v>33</v>
      </c>
      <c r="L296" s="814" t="s">
        <v>34</v>
      </c>
      <c r="M296" s="381" t="s">
        <v>33</v>
      </c>
      <c r="N296" s="814" t="s">
        <v>34</v>
      </c>
      <c r="O296" s="381" t="s">
        <v>33</v>
      </c>
      <c r="P296" s="814" t="s">
        <v>34</v>
      </c>
      <c r="Q296" s="381" t="s">
        <v>33</v>
      </c>
      <c r="R296" s="814" t="s">
        <v>34</v>
      </c>
      <c r="S296" s="381" t="s">
        <v>33</v>
      </c>
      <c r="T296" s="814" t="s">
        <v>34</v>
      </c>
      <c r="U296" s="381" t="s">
        <v>33</v>
      </c>
      <c r="V296" s="814" t="s">
        <v>34</v>
      </c>
      <c r="W296" s="381" t="s">
        <v>33</v>
      </c>
      <c r="X296" s="814" t="s">
        <v>34</v>
      </c>
      <c r="Y296" s="381" t="s">
        <v>33</v>
      </c>
      <c r="Z296" s="814" t="s">
        <v>34</v>
      </c>
      <c r="AA296" s="381" t="s">
        <v>33</v>
      </c>
      <c r="AB296" s="814" t="s">
        <v>34</v>
      </c>
      <c r="AC296" s="381" t="s">
        <v>33</v>
      </c>
      <c r="AD296" s="814" t="s">
        <v>34</v>
      </c>
      <c r="AE296" s="381" t="s">
        <v>33</v>
      </c>
      <c r="AF296" s="814" t="s">
        <v>34</v>
      </c>
      <c r="AG296" s="381" t="s">
        <v>33</v>
      </c>
      <c r="AH296" s="814" t="s">
        <v>34</v>
      </c>
      <c r="AI296" s="381" t="s">
        <v>33</v>
      </c>
      <c r="AJ296" s="814" t="s">
        <v>34</v>
      </c>
      <c r="AK296" s="381" t="s">
        <v>33</v>
      </c>
      <c r="AL296" s="814" t="s">
        <v>34</v>
      </c>
      <c r="AM296" s="381" t="s">
        <v>33</v>
      </c>
      <c r="AN296" s="814" t="s">
        <v>34</v>
      </c>
      <c r="AO296" s="381" t="s">
        <v>33</v>
      </c>
      <c r="AP296" s="814" t="s">
        <v>34</v>
      </c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30" customHeight="1" x14ac:dyDescent="0.2">
      <c r="A297" s="816" t="s">
        <v>216</v>
      </c>
      <c r="B297" s="416">
        <f>SUM(C297:D297)</f>
        <v>18</v>
      </c>
      <c r="C297" s="417">
        <f>+E297+G297+I297+K297+M297+O297+Q297+S297+U297+W297+Y297+AA297+AC297+AE297+AG297+AI297+AK297+AM297+AO297</f>
        <v>5</v>
      </c>
      <c r="D297" s="431">
        <f>+F297+H297+J297+L297+N297+P297+R297+T297+V297+X297+Z297+AB297+AD297+AF297+AH297+AJ297+AL297+AN297+AP297</f>
        <v>13</v>
      </c>
      <c r="E297" s="23">
        <v>0</v>
      </c>
      <c r="F297" s="55">
        <v>0</v>
      </c>
      <c r="G297" s="23">
        <v>0</v>
      </c>
      <c r="H297" s="55">
        <v>0</v>
      </c>
      <c r="I297" s="23">
        <v>0</v>
      </c>
      <c r="J297" s="55">
        <v>0</v>
      </c>
      <c r="K297" s="23">
        <v>0</v>
      </c>
      <c r="L297" s="55">
        <v>0</v>
      </c>
      <c r="M297" s="23">
        <v>0</v>
      </c>
      <c r="N297" s="55">
        <v>0</v>
      </c>
      <c r="O297" s="23">
        <v>0</v>
      </c>
      <c r="P297" s="55">
        <v>0</v>
      </c>
      <c r="Q297" s="23">
        <v>0</v>
      </c>
      <c r="R297" s="55">
        <v>0</v>
      </c>
      <c r="S297" s="23">
        <v>0</v>
      </c>
      <c r="T297" s="55">
        <v>0</v>
      </c>
      <c r="U297" s="23">
        <v>0</v>
      </c>
      <c r="V297" s="55">
        <v>0</v>
      </c>
      <c r="W297" s="23">
        <v>0</v>
      </c>
      <c r="X297" s="55">
        <v>0</v>
      </c>
      <c r="Y297" s="23">
        <v>0</v>
      </c>
      <c r="Z297" s="55">
        <v>0</v>
      </c>
      <c r="AA297" s="23">
        <v>0</v>
      </c>
      <c r="AB297" s="55">
        <v>0</v>
      </c>
      <c r="AC297" s="23">
        <v>0</v>
      </c>
      <c r="AD297" s="55">
        <v>0</v>
      </c>
      <c r="AE297" s="190">
        <v>0</v>
      </c>
      <c r="AF297" s="55">
        <v>0</v>
      </c>
      <c r="AG297" s="190">
        <v>0</v>
      </c>
      <c r="AH297" s="55">
        <v>0</v>
      </c>
      <c r="AI297" s="190">
        <v>0</v>
      </c>
      <c r="AJ297" s="55">
        <v>1</v>
      </c>
      <c r="AK297" s="190">
        <v>1</v>
      </c>
      <c r="AL297" s="55">
        <v>4</v>
      </c>
      <c r="AM297" s="190">
        <v>2</v>
      </c>
      <c r="AN297" s="55">
        <v>1</v>
      </c>
      <c r="AO297" s="190">
        <v>2</v>
      </c>
      <c r="AP297" s="57">
        <v>7</v>
      </c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19.5" customHeight="1" x14ac:dyDescent="0.2">
      <c r="A298" s="1181" t="s">
        <v>233</v>
      </c>
      <c r="B298" s="1253"/>
      <c r="C298" s="1253"/>
      <c r="D298" s="1253"/>
      <c r="E298" s="1253"/>
      <c r="F298" s="1253"/>
      <c r="G298" s="1253"/>
      <c r="H298" s="1253"/>
      <c r="I298" s="1253"/>
      <c r="J298" s="1253"/>
      <c r="K298" s="1253"/>
      <c r="L298" s="1253"/>
      <c r="M298" s="1253"/>
      <c r="N298" s="1253"/>
      <c r="O298" s="1253"/>
      <c r="P298" s="1253"/>
      <c r="Q298" s="1253"/>
      <c r="R298" s="1253"/>
      <c r="S298" s="1253"/>
      <c r="T298" s="1253"/>
      <c r="U298" s="1253"/>
      <c r="V298" s="1253"/>
      <c r="W298" s="1253"/>
      <c r="X298" s="1253"/>
      <c r="Y298" s="1253"/>
      <c r="Z298" s="1253"/>
      <c r="AA298" s="1253"/>
      <c r="AB298" s="1253"/>
      <c r="AC298" s="1253"/>
      <c r="AD298" s="1253"/>
      <c r="AE298" s="1253"/>
      <c r="AF298" s="1253"/>
      <c r="AG298" s="1253"/>
      <c r="AH298" s="1253"/>
      <c r="AI298" s="1253"/>
      <c r="AJ298" s="1253"/>
      <c r="AK298" s="1253"/>
      <c r="AL298" s="1253"/>
      <c r="AM298" s="1253"/>
      <c r="AN298" s="1253"/>
      <c r="AO298" s="1253"/>
      <c r="AP298" s="1254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18.75" customHeight="1" x14ac:dyDescent="0.2">
      <c r="A299" s="237" t="s">
        <v>234</v>
      </c>
      <c r="B299" s="419">
        <f t="shared" ref="B299:B319" si="49">SUM(C299:D299)</f>
        <v>0</v>
      </c>
      <c r="C299" s="420">
        <f t="shared" ref="C299:D319" si="50">+E299+G299+I299+K299+M299+O299+Q299+S299+U299+W299+Y299+AA299+AC299+AE299+AG299+AI299+AK299+AM299+AO299</f>
        <v>0</v>
      </c>
      <c r="D299" s="322">
        <f t="shared" si="50"/>
        <v>0</v>
      </c>
      <c r="E299" s="256"/>
      <c r="F299" s="42"/>
      <c r="G299" s="256"/>
      <c r="H299" s="42"/>
      <c r="I299" s="256"/>
      <c r="J299" s="42"/>
      <c r="K299" s="256"/>
      <c r="L299" s="42"/>
      <c r="M299" s="256"/>
      <c r="N299" s="42"/>
      <c r="O299" s="256"/>
      <c r="P299" s="42"/>
      <c r="Q299" s="256"/>
      <c r="R299" s="42"/>
      <c r="S299" s="256"/>
      <c r="T299" s="42"/>
      <c r="U299" s="256"/>
      <c r="V299" s="42"/>
      <c r="W299" s="256"/>
      <c r="X299" s="42"/>
      <c r="Y299" s="256"/>
      <c r="Z299" s="42"/>
      <c r="AA299" s="256"/>
      <c r="AB299" s="42"/>
      <c r="AC299" s="256"/>
      <c r="AD299" s="42"/>
      <c r="AE299" s="256"/>
      <c r="AF299" s="42"/>
      <c r="AG299" s="256"/>
      <c r="AH299" s="42"/>
      <c r="AI299" s="256"/>
      <c r="AJ299" s="42"/>
      <c r="AK299" s="256"/>
      <c r="AL299" s="42"/>
      <c r="AM299" s="256"/>
      <c r="AN299" s="42"/>
      <c r="AO299" s="256"/>
      <c r="AP299" s="38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18.75" customHeight="1" x14ac:dyDescent="0.2">
      <c r="A300" s="237" t="s">
        <v>61</v>
      </c>
      <c r="B300" s="421">
        <f t="shared" si="49"/>
        <v>0</v>
      </c>
      <c r="C300" s="324">
        <f t="shared" si="50"/>
        <v>0</v>
      </c>
      <c r="D300" s="326">
        <f t="shared" si="50"/>
        <v>0</v>
      </c>
      <c r="E300" s="51"/>
      <c r="F300" s="55"/>
      <c r="G300" s="51"/>
      <c r="H300" s="55"/>
      <c r="I300" s="51"/>
      <c r="J300" s="55"/>
      <c r="K300" s="51"/>
      <c r="L300" s="55"/>
      <c r="M300" s="51"/>
      <c r="N300" s="55"/>
      <c r="O300" s="51"/>
      <c r="P300" s="55"/>
      <c r="Q300" s="51"/>
      <c r="R300" s="55"/>
      <c r="S300" s="51"/>
      <c r="T300" s="55"/>
      <c r="U300" s="51"/>
      <c r="V300" s="55"/>
      <c r="W300" s="51"/>
      <c r="X300" s="55"/>
      <c r="Y300" s="51"/>
      <c r="Z300" s="55"/>
      <c r="AA300" s="51"/>
      <c r="AB300" s="55"/>
      <c r="AC300" s="51"/>
      <c r="AD300" s="55"/>
      <c r="AE300" s="51"/>
      <c r="AF300" s="55"/>
      <c r="AG300" s="51"/>
      <c r="AH300" s="55"/>
      <c r="AI300" s="51"/>
      <c r="AJ300" s="55"/>
      <c r="AK300" s="51"/>
      <c r="AL300" s="55"/>
      <c r="AM300" s="51"/>
      <c r="AN300" s="55"/>
      <c r="AO300" s="51"/>
      <c r="AP300" s="57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237" t="s">
        <v>235</v>
      </c>
      <c r="B301" s="421">
        <f t="shared" si="49"/>
        <v>0</v>
      </c>
      <c r="C301" s="324">
        <f t="shared" si="50"/>
        <v>0</v>
      </c>
      <c r="D301" s="326">
        <f t="shared" si="50"/>
        <v>0</v>
      </c>
      <c r="E301" s="51"/>
      <c r="F301" s="55"/>
      <c r="G301" s="51"/>
      <c r="H301" s="55"/>
      <c r="I301" s="51"/>
      <c r="J301" s="55"/>
      <c r="K301" s="51"/>
      <c r="L301" s="55"/>
      <c r="M301" s="51"/>
      <c r="N301" s="55"/>
      <c r="O301" s="51"/>
      <c r="P301" s="55"/>
      <c r="Q301" s="51"/>
      <c r="R301" s="55"/>
      <c r="S301" s="51"/>
      <c r="T301" s="55"/>
      <c r="U301" s="51"/>
      <c r="V301" s="55"/>
      <c r="W301" s="51"/>
      <c r="X301" s="55"/>
      <c r="Y301" s="51"/>
      <c r="Z301" s="55"/>
      <c r="AA301" s="51"/>
      <c r="AB301" s="55"/>
      <c r="AC301" s="51"/>
      <c r="AD301" s="55"/>
      <c r="AE301" s="51"/>
      <c r="AF301" s="55"/>
      <c r="AG301" s="51"/>
      <c r="AH301" s="55"/>
      <c r="AI301" s="51"/>
      <c r="AJ301" s="55"/>
      <c r="AK301" s="51"/>
      <c r="AL301" s="55"/>
      <c r="AM301" s="51"/>
      <c r="AN301" s="55"/>
      <c r="AO301" s="51"/>
      <c r="AP301" s="57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23.25" customHeight="1" x14ac:dyDescent="0.2">
      <c r="A302" s="238" t="s">
        <v>236</v>
      </c>
      <c r="B302" s="421">
        <f t="shared" si="49"/>
        <v>6</v>
      </c>
      <c r="C302" s="324">
        <f t="shared" si="50"/>
        <v>1</v>
      </c>
      <c r="D302" s="326">
        <f t="shared" si="50"/>
        <v>5</v>
      </c>
      <c r="E302" s="51"/>
      <c r="F302" s="55"/>
      <c r="G302" s="51"/>
      <c r="H302" s="55"/>
      <c r="I302" s="51"/>
      <c r="J302" s="55"/>
      <c r="K302" s="51"/>
      <c r="L302" s="55"/>
      <c r="M302" s="51"/>
      <c r="N302" s="55"/>
      <c r="O302" s="51"/>
      <c r="P302" s="55"/>
      <c r="Q302" s="51"/>
      <c r="R302" s="55"/>
      <c r="S302" s="51"/>
      <c r="T302" s="55"/>
      <c r="U302" s="51"/>
      <c r="V302" s="55"/>
      <c r="W302" s="51"/>
      <c r="X302" s="55"/>
      <c r="Y302" s="51"/>
      <c r="Z302" s="55"/>
      <c r="AA302" s="51"/>
      <c r="AB302" s="55"/>
      <c r="AC302" s="51"/>
      <c r="AD302" s="55"/>
      <c r="AE302" s="51"/>
      <c r="AF302" s="55"/>
      <c r="AG302" s="51"/>
      <c r="AH302" s="55"/>
      <c r="AI302" s="51"/>
      <c r="AJ302" s="55">
        <v>1</v>
      </c>
      <c r="AK302" s="51"/>
      <c r="AL302" s="55"/>
      <c r="AM302" s="51"/>
      <c r="AN302" s="55">
        <v>1</v>
      </c>
      <c r="AO302" s="51">
        <v>1</v>
      </c>
      <c r="AP302" s="57">
        <v>3</v>
      </c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26.25" customHeight="1" x14ac:dyDescent="0.2">
      <c r="A303" s="238" t="s">
        <v>237</v>
      </c>
      <c r="B303" s="421">
        <f t="shared" si="49"/>
        <v>0</v>
      </c>
      <c r="C303" s="324">
        <f t="shared" si="50"/>
        <v>0</v>
      </c>
      <c r="D303" s="326">
        <f t="shared" si="50"/>
        <v>0</v>
      </c>
      <c r="E303" s="51"/>
      <c r="F303" s="55"/>
      <c r="G303" s="51"/>
      <c r="H303" s="55"/>
      <c r="I303" s="51"/>
      <c r="J303" s="55"/>
      <c r="K303" s="51"/>
      <c r="L303" s="55"/>
      <c r="M303" s="51"/>
      <c r="N303" s="55"/>
      <c r="O303" s="51"/>
      <c r="P303" s="55"/>
      <c r="Q303" s="51"/>
      <c r="R303" s="55"/>
      <c r="S303" s="51"/>
      <c r="T303" s="55"/>
      <c r="U303" s="51"/>
      <c r="V303" s="55"/>
      <c r="W303" s="51"/>
      <c r="X303" s="55"/>
      <c r="Y303" s="51"/>
      <c r="Z303" s="55"/>
      <c r="AA303" s="51"/>
      <c r="AB303" s="55"/>
      <c r="AC303" s="51"/>
      <c r="AD303" s="55"/>
      <c r="AE303" s="51"/>
      <c r="AF303" s="55"/>
      <c r="AG303" s="51"/>
      <c r="AH303" s="55"/>
      <c r="AI303" s="51"/>
      <c r="AJ303" s="55"/>
      <c r="AK303" s="51"/>
      <c r="AL303" s="55"/>
      <c r="AM303" s="51"/>
      <c r="AN303" s="55"/>
      <c r="AO303" s="51"/>
      <c r="AP303" s="57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18.75" customHeight="1" x14ac:dyDescent="0.2">
      <c r="A304" s="237" t="s">
        <v>238</v>
      </c>
      <c r="B304" s="421">
        <f t="shared" si="49"/>
        <v>0</v>
      </c>
      <c r="C304" s="324">
        <f t="shared" si="50"/>
        <v>0</v>
      </c>
      <c r="D304" s="326">
        <f t="shared" si="50"/>
        <v>0</v>
      </c>
      <c r="E304" s="51"/>
      <c r="F304" s="55"/>
      <c r="G304" s="51"/>
      <c r="H304" s="55"/>
      <c r="I304" s="51"/>
      <c r="J304" s="55"/>
      <c r="K304" s="51"/>
      <c r="L304" s="55"/>
      <c r="M304" s="51"/>
      <c r="N304" s="55"/>
      <c r="O304" s="51"/>
      <c r="P304" s="55"/>
      <c r="Q304" s="51"/>
      <c r="R304" s="55"/>
      <c r="S304" s="51"/>
      <c r="T304" s="55"/>
      <c r="U304" s="51"/>
      <c r="V304" s="55"/>
      <c r="W304" s="51"/>
      <c r="X304" s="55"/>
      <c r="Y304" s="51"/>
      <c r="Z304" s="55"/>
      <c r="AA304" s="51"/>
      <c r="AB304" s="55"/>
      <c r="AC304" s="51"/>
      <c r="AD304" s="55"/>
      <c r="AE304" s="51"/>
      <c r="AF304" s="55"/>
      <c r="AG304" s="51"/>
      <c r="AH304" s="55"/>
      <c r="AI304" s="51"/>
      <c r="AJ304" s="55"/>
      <c r="AK304" s="51"/>
      <c r="AL304" s="55"/>
      <c r="AM304" s="51"/>
      <c r="AN304" s="55"/>
      <c r="AO304" s="51"/>
      <c r="AP304" s="57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18.75" customHeight="1" x14ac:dyDescent="0.2">
      <c r="A305" s="237" t="s">
        <v>239</v>
      </c>
      <c r="B305" s="421">
        <f t="shared" si="49"/>
        <v>0</v>
      </c>
      <c r="C305" s="324">
        <f t="shared" si="50"/>
        <v>0</v>
      </c>
      <c r="D305" s="326">
        <f t="shared" si="50"/>
        <v>0</v>
      </c>
      <c r="E305" s="51"/>
      <c r="F305" s="55"/>
      <c r="G305" s="51"/>
      <c r="H305" s="55"/>
      <c r="I305" s="51"/>
      <c r="J305" s="55"/>
      <c r="K305" s="51"/>
      <c r="L305" s="55"/>
      <c r="M305" s="51"/>
      <c r="N305" s="55"/>
      <c r="O305" s="51"/>
      <c r="P305" s="55"/>
      <c r="Q305" s="51"/>
      <c r="R305" s="55"/>
      <c r="S305" s="51"/>
      <c r="T305" s="55"/>
      <c r="U305" s="51"/>
      <c r="V305" s="55"/>
      <c r="W305" s="51"/>
      <c r="X305" s="55"/>
      <c r="Y305" s="51"/>
      <c r="Z305" s="55"/>
      <c r="AA305" s="51"/>
      <c r="AB305" s="55"/>
      <c r="AC305" s="51"/>
      <c r="AD305" s="55"/>
      <c r="AE305" s="51"/>
      <c r="AF305" s="55"/>
      <c r="AG305" s="51"/>
      <c r="AH305" s="55"/>
      <c r="AI305" s="51"/>
      <c r="AJ305" s="55"/>
      <c r="AK305" s="51"/>
      <c r="AL305" s="55"/>
      <c r="AM305" s="51"/>
      <c r="AN305" s="55"/>
      <c r="AO305" s="51"/>
      <c r="AP305" s="57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237" t="s">
        <v>240</v>
      </c>
      <c r="B306" s="421">
        <f t="shared" si="49"/>
        <v>0</v>
      </c>
      <c r="C306" s="324">
        <f t="shared" si="50"/>
        <v>0</v>
      </c>
      <c r="D306" s="326">
        <f t="shared" si="50"/>
        <v>0</v>
      </c>
      <c r="E306" s="51"/>
      <c r="F306" s="55"/>
      <c r="G306" s="51"/>
      <c r="H306" s="55"/>
      <c r="I306" s="51"/>
      <c r="J306" s="55"/>
      <c r="K306" s="51"/>
      <c r="L306" s="55"/>
      <c r="M306" s="51"/>
      <c r="N306" s="55"/>
      <c r="O306" s="51"/>
      <c r="P306" s="55"/>
      <c r="Q306" s="51"/>
      <c r="R306" s="55"/>
      <c r="S306" s="51"/>
      <c r="T306" s="55"/>
      <c r="U306" s="51"/>
      <c r="V306" s="55"/>
      <c r="W306" s="51"/>
      <c r="X306" s="55"/>
      <c r="Y306" s="51"/>
      <c r="Z306" s="55"/>
      <c r="AA306" s="51"/>
      <c r="AB306" s="55"/>
      <c r="AC306" s="51"/>
      <c r="AD306" s="55"/>
      <c r="AE306" s="51"/>
      <c r="AF306" s="55"/>
      <c r="AG306" s="51"/>
      <c r="AH306" s="55"/>
      <c r="AI306" s="51"/>
      <c r="AJ306" s="55"/>
      <c r="AK306" s="51"/>
      <c r="AL306" s="55"/>
      <c r="AM306" s="51"/>
      <c r="AN306" s="55"/>
      <c r="AO306" s="51"/>
      <c r="AP306" s="57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237" t="s">
        <v>241</v>
      </c>
      <c r="B307" s="421">
        <f t="shared" si="49"/>
        <v>0</v>
      </c>
      <c r="C307" s="324">
        <f t="shared" si="50"/>
        <v>0</v>
      </c>
      <c r="D307" s="326">
        <f t="shared" si="50"/>
        <v>0</v>
      </c>
      <c r="E307" s="51"/>
      <c r="F307" s="55"/>
      <c r="G307" s="51"/>
      <c r="H307" s="55"/>
      <c r="I307" s="51"/>
      <c r="J307" s="55"/>
      <c r="K307" s="51"/>
      <c r="L307" s="55"/>
      <c r="M307" s="51"/>
      <c r="N307" s="55"/>
      <c r="O307" s="51"/>
      <c r="P307" s="55"/>
      <c r="Q307" s="51"/>
      <c r="R307" s="55"/>
      <c r="S307" s="51"/>
      <c r="T307" s="55"/>
      <c r="U307" s="51"/>
      <c r="V307" s="55"/>
      <c r="W307" s="51"/>
      <c r="X307" s="55"/>
      <c r="Y307" s="51"/>
      <c r="Z307" s="55"/>
      <c r="AA307" s="51"/>
      <c r="AB307" s="55"/>
      <c r="AC307" s="51"/>
      <c r="AD307" s="55"/>
      <c r="AE307" s="51"/>
      <c r="AF307" s="55"/>
      <c r="AG307" s="51"/>
      <c r="AH307" s="55"/>
      <c r="AI307" s="51"/>
      <c r="AJ307" s="55"/>
      <c r="AK307" s="51"/>
      <c r="AL307" s="55"/>
      <c r="AM307" s="51"/>
      <c r="AN307" s="55"/>
      <c r="AO307" s="51"/>
      <c r="AP307" s="57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237" t="s">
        <v>242</v>
      </c>
      <c r="B308" s="421">
        <f t="shared" si="49"/>
        <v>0</v>
      </c>
      <c r="C308" s="324">
        <f t="shared" si="50"/>
        <v>0</v>
      </c>
      <c r="D308" s="326">
        <f t="shared" si="50"/>
        <v>0</v>
      </c>
      <c r="E308" s="51"/>
      <c r="F308" s="55"/>
      <c r="G308" s="51"/>
      <c r="H308" s="55"/>
      <c r="I308" s="51"/>
      <c r="J308" s="55"/>
      <c r="K308" s="51"/>
      <c r="L308" s="55"/>
      <c r="M308" s="51"/>
      <c r="N308" s="55"/>
      <c r="O308" s="51"/>
      <c r="P308" s="55"/>
      <c r="Q308" s="51"/>
      <c r="R308" s="55"/>
      <c r="S308" s="51"/>
      <c r="T308" s="55"/>
      <c r="U308" s="51"/>
      <c r="V308" s="55"/>
      <c r="W308" s="51"/>
      <c r="X308" s="55"/>
      <c r="Y308" s="51"/>
      <c r="Z308" s="55"/>
      <c r="AA308" s="51"/>
      <c r="AB308" s="55"/>
      <c r="AC308" s="51"/>
      <c r="AD308" s="55"/>
      <c r="AE308" s="51"/>
      <c r="AF308" s="55"/>
      <c r="AG308" s="51"/>
      <c r="AH308" s="55"/>
      <c r="AI308" s="51"/>
      <c r="AJ308" s="55"/>
      <c r="AK308" s="51"/>
      <c r="AL308" s="55"/>
      <c r="AM308" s="51"/>
      <c r="AN308" s="55"/>
      <c r="AO308" s="51"/>
      <c r="AP308" s="57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237" t="s">
        <v>243</v>
      </c>
      <c r="B309" s="421">
        <f t="shared" si="49"/>
        <v>0</v>
      </c>
      <c r="C309" s="324">
        <f t="shared" si="50"/>
        <v>0</v>
      </c>
      <c r="D309" s="326">
        <f>+F309+H309+J309+L309+N309+P309+R309+T309+V309+X309+Z309+AB309+AD309+AF309+AH309+AJ309+AL309+AN309+AP309</f>
        <v>0</v>
      </c>
      <c r="E309" s="51"/>
      <c r="F309" s="55"/>
      <c r="G309" s="51"/>
      <c r="H309" s="55"/>
      <c r="I309" s="51"/>
      <c r="J309" s="55"/>
      <c r="K309" s="51"/>
      <c r="L309" s="55"/>
      <c r="M309" s="51"/>
      <c r="N309" s="55"/>
      <c r="O309" s="51"/>
      <c r="P309" s="55"/>
      <c r="Q309" s="51"/>
      <c r="R309" s="55"/>
      <c r="S309" s="51"/>
      <c r="T309" s="55"/>
      <c r="U309" s="51"/>
      <c r="V309" s="55"/>
      <c r="W309" s="51"/>
      <c r="X309" s="55"/>
      <c r="Y309" s="51"/>
      <c r="Z309" s="55"/>
      <c r="AA309" s="51"/>
      <c r="AB309" s="55"/>
      <c r="AC309" s="51"/>
      <c r="AD309" s="55"/>
      <c r="AE309" s="51"/>
      <c r="AF309" s="55"/>
      <c r="AG309" s="51"/>
      <c r="AH309" s="55"/>
      <c r="AI309" s="51"/>
      <c r="AJ309" s="55"/>
      <c r="AK309" s="51"/>
      <c r="AL309" s="55"/>
      <c r="AM309" s="51"/>
      <c r="AN309" s="55"/>
      <c r="AO309" s="51"/>
      <c r="AP309" s="57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237" t="s">
        <v>244</v>
      </c>
      <c r="B310" s="421">
        <f t="shared" si="49"/>
        <v>0</v>
      </c>
      <c r="C310" s="324">
        <f t="shared" si="50"/>
        <v>0</v>
      </c>
      <c r="D310" s="326">
        <f t="shared" si="50"/>
        <v>0</v>
      </c>
      <c r="E310" s="51"/>
      <c r="F310" s="55"/>
      <c r="G310" s="51"/>
      <c r="H310" s="55"/>
      <c r="I310" s="51"/>
      <c r="J310" s="55"/>
      <c r="K310" s="51"/>
      <c r="L310" s="55"/>
      <c r="M310" s="51"/>
      <c r="N310" s="55"/>
      <c r="O310" s="51"/>
      <c r="P310" s="55"/>
      <c r="Q310" s="51"/>
      <c r="R310" s="55"/>
      <c r="S310" s="51"/>
      <c r="T310" s="55"/>
      <c r="U310" s="51"/>
      <c r="V310" s="55"/>
      <c r="W310" s="51"/>
      <c r="X310" s="55"/>
      <c r="Y310" s="51"/>
      <c r="Z310" s="55"/>
      <c r="AA310" s="51"/>
      <c r="AB310" s="55"/>
      <c r="AC310" s="51"/>
      <c r="AD310" s="55"/>
      <c r="AE310" s="51"/>
      <c r="AF310" s="55"/>
      <c r="AG310" s="51"/>
      <c r="AH310" s="55"/>
      <c r="AI310" s="51"/>
      <c r="AJ310" s="55"/>
      <c r="AK310" s="51"/>
      <c r="AL310" s="55"/>
      <c r="AM310" s="51"/>
      <c r="AN310" s="55"/>
      <c r="AO310" s="51"/>
      <c r="AP310" s="57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237" t="s">
        <v>245</v>
      </c>
      <c r="B311" s="421">
        <f t="shared" si="49"/>
        <v>0</v>
      </c>
      <c r="C311" s="324">
        <f t="shared" si="50"/>
        <v>0</v>
      </c>
      <c r="D311" s="326">
        <f t="shared" si="50"/>
        <v>0</v>
      </c>
      <c r="E311" s="51"/>
      <c r="F311" s="55"/>
      <c r="G311" s="51"/>
      <c r="H311" s="55"/>
      <c r="I311" s="51"/>
      <c r="J311" s="55"/>
      <c r="K311" s="51"/>
      <c r="L311" s="55"/>
      <c r="M311" s="51"/>
      <c r="N311" s="55"/>
      <c r="O311" s="51"/>
      <c r="P311" s="55"/>
      <c r="Q311" s="51"/>
      <c r="R311" s="55"/>
      <c r="S311" s="51"/>
      <c r="T311" s="55"/>
      <c r="U311" s="51"/>
      <c r="V311" s="55"/>
      <c r="W311" s="51"/>
      <c r="X311" s="55"/>
      <c r="Y311" s="51"/>
      <c r="Z311" s="55"/>
      <c r="AA311" s="51"/>
      <c r="AB311" s="55"/>
      <c r="AC311" s="51"/>
      <c r="AD311" s="55"/>
      <c r="AE311" s="51"/>
      <c r="AF311" s="55"/>
      <c r="AG311" s="51"/>
      <c r="AH311" s="55"/>
      <c r="AI311" s="51"/>
      <c r="AJ311" s="55"/>
      <c r="AK311" s="51"/>
      <c r="AL311" s="55"/>
      <c r="AM311" s="51"/>
      <c r="AN311" s="55"/>
      <c r="AO311" s="51"/>
      <c r="AP311" s="57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236" t="s">
        <v>66</v>
      </c>
      <c r="B312" s="419">
        <f t="shared" si="49"/>
        <v>1</v>
      </c>
      <c r="C312" s="320">
        <f t="shared" si="50"/>
        <v>0</v>
      </c>
      <c r="D312" s="322">
        <f t="shared" si="50"/>
        <v>1</v>
      </c>
      <c r="E312" s="37"/>
      <c r="F312" s="42"/>
      <c r="G312" s="37"/>
      <c r="H312" s="42"/>
      <c r="I312" s="37"/>
      <c r="J312" s="42"/>
      <c r="K312" s="37"/>
      <c r="L312" s="42"/>
      <c r="M312" s="37"/>
      <c r="N312" s="42"/>
      <c r="O312" s="37"/>
      <c r="P312" s="42"/>
      <c r="Q312" s="37"/>
      <c r="R312" s="42"/>
      <c r="S312" s="37"/>
      <c r="T312" s="42"/>
      <c r="U312" s="37"/>
      <c r="V312" s="42"/>
      <c r="W312" s="37"/>
      <c r="X312" s="42"/>
      <c r="Y312" s="37"/>
      <c r="Z312" s="42"/>
      <c r="AA312" s="37"/>
      <c r="AB312" s="42"/>
      <c r="AC312" s="37"/>
      <c r="AD312" s="42"/>
      <c r="AE312" s="37"/>
      <c r="AF312" s="42"/>
      <c r="AG312" s="37"/>
      <c r="AH312" s="42"/>
      <c r="AI312" s="37"/>
      <c r="AJ312" s="42"/>
      <c r="AK312" s="37"/>
      <c r="AL312" s="42">
        <v>1</v>
      </c>
      <c r="AM312" s="37"/>
      <c r="AN312" s="42"/>
      <c r="AO312" s="37"/>
      <c r="AP312" s="38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237" t="s">
        <v>67</v>
      </c>
      <c r="B313" s="421">
        <f t="shared" si="49"/>
        <v>0</v>
      </c>
      <c r="C313" s="324">
        <f t="shared" si="50"/>
        <v>0</v>
      </c>
      <c r="D313" s="326">
        <f t="shared" si="50"/>
        <v>0</v>
      </c>
      <c r="E313" s="51"/>
      <c r="F313" s="55"/>
      <c r="G313" s="51"/>
      <c r="H313" s="55"/>
      <c r="I313" s="51"/>
      <c r="J313" s="55"/>
      <c r="K313" s="51"/>
      <c r="L313" s="55"/>
      <c r="M313" s="51"/>
      <c r="N313" s="55"/>
      <c r="O313" s="51"/>
      <c r="P313" s="55"/>
      <c r="Q313" s="51"/>
      <c r="R313" s="55"/>
      <c r="S313" s="51"/>
      <c r="T313" s="55"/>
      <c r="U313" s="51"/>
      <c r="V313" s="55"/>
      <c r="W313" s="51"/>
      <c r="X313" s="55"/>
      <c r="Y313" s="51"/>
      <c r="Z313" s="55"/>
      <c r="AA313" s="51"/>
      <c r="AB313" s="55"/>
      <c r="AC313" s="51"/>
      <c r="AD313" s="55"/>
      <c r="AE313" s="51"/>
      <c r="AF313" s="55"/>
      <c r="AG313" s="51"/>
      <c r="AH313" s="55"/>
      <c r="AI313" s="51"/>
      <c r="AJ313" s="55"/>
      <c r="AK313" s="51"/>
      <c r="AL313" s="55"/>
      <c r="AM313" s="51"/>
      <c r="AN313" s="55"/>
      <c r="AO313" s="51"/>
      <c r="AP313" s="57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237" t="s">
        <v>246</v>
      </c>
      <c r="B314" s="421">
        <f t="shared" si="49"/>
        <v>2</v>
      </c>
      <c r="C314" s="324">
        <f t="shared" si="50"/>
        <v>2</v>
      </c>
      <c r="D314" s="326">
        <f t="shared" si="50"/>
        <v>0</v>
      </c>
      <c r="E314" s="51"/>
      <c r="F314" s="55"/>
      <c r="G314" s="51"/>
      <c r="H314" s="55"/>
      <c r="I314" s="51"/>
      <c r="J314" s="55"/>
      <c r="K314" s="51"/>
      <c r="L314" s="55"/>
      <c r="M314" s="51"/>
      <c r="N314" s="55"/>
      <c r="O314" s="51"/>
      <c r="P314" s="55"/>
      <c r="Q314" s="51"/>
      <c r="R314" s="55"/>
      <c r="S314" s="51"/>
      <c r="T314" s="55"/>
      <c r="U314" s="51"/>
      <c r="V314" s="55"/>
      <c r="W314" s="51"/>
      <c r="X314" s="55"/>
      <c r="Y314" s="51"/>
      <c r="Z314" s="55"/>
      <c r="AA314" s="51"/>
      <c r="AB314" s="55"/>
      <c r="AC314" s="51"/>
      <c r="AD314" s="55"/>
      <c r="AE314" s="51"/>
      <c r="AF314" s="55"/>
      <c r="AG314" s="51"/>
      <c r="AH314" s="55"/>
      <c r="AI314" s="51"/>
      <c r="AJ314" s="55"/>
      <c r="AK314" s="51">
        <v>1</v>
      </c>
      <c r="AL314" s="55"/>
      <c r="AM314" s="51">
        <v>1</v>
      </c>
      <c r="AN314" s="55"/>
      <c r="AO314" s="51"/>
      <c r="AP314" s="57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237" t="s">
        <v>73</v>
      </c>
      <c r="B315" s="421">
        <f t="shared" si="49"/>
        <v>0</v>
      </c>
      <c r="C315" s="324">
        <f t="shared" si="50"/>
        <v>0</v>
      </c>
      <c r="D315" s="326">
        <f t="shared" si="50"/>
        <v>0</v>
      </c>
      <c r="E315" s="51"/>
      <c r="F315" s="55"/>
      <c r="G315" s="51"/>
      <c r="H315" s="55"/>
      <c r="I315" s="51"/>
      <c r="J315" s="55"/>
      <c r="K315" s="51"/>
      <c r="L315" s="55"/>
      <c r="M315" s="51"/>
      <c r="N315" s="55"/>
      <c r="O315" s="51"/>
      <c r="P315" s="55"/>
      <c r="Q315" s="51"/>
      <c r="R315" s="55"/>
      <c r="S315" s="51"/>
      <c r="T315" s="55"/>
      <c r="U315" s="51"/>
      <c r="V315" s="55"/>
      <c r="W315" s="51"/>
      <c r="X315" s="55"/>
      <c r="Y315" s="51"/>
      <c r="Z315" s="55"/>
      <c r="AA315" s="51"/>
      <c r="AB315" s="55"/>
      <c r="AC315" s="51"/>
      <c r="AD315" s="55"/>
      <c r="AE315" s="51"/>
      <c r="AF315" s="55"/>
      <c r="AG315" s="51"/>
      <c r="AH315" s="55"/>
      <c r="AI315" s="51"/>
      <c r="AJ315" s="55"/>
      <c r="AK315" s="51"/>
      <c r="AL315" s="55"/>
      <c r="AM315" s="51"/>
      <c r="AN315" s="55"/>
      <c r="AO315" s="51"/>
      <c r="AP315" s="57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237" t="s">
        <v>59</v>
      </c>
      <c r="B316" s="421">
        <f t="shared" si="49"/>
        <v>0</v>
      </c>
      <c r="C316" s="324">
        <f t="shared" si="50"/>
        <v>0</v>
      </c>
      <c r="D316" s="326">
        <f t="shared" si="50"/>
        <v>0</v>
      </c>
      <c r="E316" s="51"/>
      <c r="F316" s="55"/>
      <c r="G316" s="51"/>
      <c r="H316" s="55"/>
      <c r="I316" s="51"/>
      <c r="J316" s="55"/>
      <c r="K316" s="51"/>
      <c r="L316" s="55"/>
      <c r="M316" s="51"/>
      <c r="N316" s="55"/>
      <c r="O316" s="51"/>
      <c r="P316" s="55"/>
      <c r="Q316" s="51"/>
      <c r="R316" s="55"/>
      <c r="S316" s="51"/>
      <c r="T316" s="55"/>
      <c r="U316" s="51"/>
      <c r="V316" s="55"/>
      <c r="W316" s="51"/>
      <c r="X316" s="55"/>
      <c r="Y316" s="51"/>
      <c r="Z316" s="55"/>
      <c r="AA316" s="51"/>
      <c r="AB316" s="55"/>
      <c r="AC316" s="51"/>
      <c r="AD316" s="55"/>
      <c r="AE316" s="51"/>
      <c r="AF316" s="55"/>
      <c r="AG316" s="51"/>
      <c r="AH316" s="55"/>
      <c r="AI316" s="51"/>
      <c r="AJ316" s="55"/>
      <c r="AK316" s="51"/>
      <c r="AL316" s="55"/>
      <c r="AM316" s="51"/>
      <c r="AN316" s="55"/>
      <c r="AO316" s="51"/>
      <c r="AP316" s="57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237" t="s">
        <v>247</v>
      </c>
      <c r="B317" s="421">
        <f t="shared" si="49"/>
        <v>0</v>
      </c>
      <c r="C317" s="324">
        <f t="shared" si="50"/>
        <v>0</v>
      </c>
      <c r="D317" s="326">
        <f t="shared" si="50"/>
        <v>0</v>
      </c>
      <c r="E317" s="51"/>
      <c r="F317" s="55"/>
      <c r="G317" s="51"/>
      <c r="H317" s="55"/>
      <c r="I317" s="51"/>
      <c r="J317" s="55"/>
      <c r="K317" s="51"/>
      <c r="L317" s="55"/>
      <c r="M317" s="51"/>
      <c r="N317" s="55"/>
      <c r="O317" s="51"/>
      <c r="P317" s="55"/>
      <c r="Q317" s="51"/>
      <c r="R317" s="55"/>
      <c r="S317" s="51"/>
      <c r="T317" s="55"/>
      <c r="U317" s="51"/>
      <c r="V317" s="55"/>
      <c r="W317" s="51"/>
      <c r="X317" s="55"/>
      <c r="Y317" s="51"/>
      <c r="Z317" s="55"/>
      <c r="AA317" s="51"/>
      <c r="AB317" s="55"/>
      <c r="AC317" s="51"/>
      <c r="AD317" s="55"/>
      <c r="AE317" s="51"/>
      <c r="AF317" s="55"/>
      <c r="AG317" s="51"/>
      <c r="AH317" s="55"/>
      <c r="AI317" s="51"/>
      <c r="AJ317" s="55"/>
      <c r="AK317" s="51"/>
      <c r="AL317" s="55"/>
      <c r="AM317" s="51"/>
      <c r="AN317" s="55"/>
      <c r="AO317" s="51"/>
      <c r="AP317" s="57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237" t="s">
        <v>248</v>
      </c>
      <c r="B318" s="421">
        <f t="shared" si="49"/>
        <v>0</v>
      </c>
      <c r="C318" s="324">
        <f t="shared" si="50"/>
        <v>0</v>
      </c>
      <c r="D318" s="326">
        <f t="shared" si="50"/>
        <v>0</v>
      </c>
      <c r="E318" s="51"/>
      <c r="F318" s="55"/>
      <c r="G318" s="51"/>
      <c r="H318" s="55"/>
      <c r="I318" s="51"/>
      <c r="J318" s="55"/>
      <c r="K318" s="51"/>
      <c r="L318" s="55"/>
      <c r="M318" s="51"/>
      <c r="N318" s="55"/>
      <c r="O318" s="51"/>
      <c r="P318" s="55"/>
      <c r="Q318" s="51"/>
      <c r="R318" s="55"/>
      <c r="S318" s="51"/>
      <c r="T318" s="55"/>
      <c r="U318" s="51"/>
      <c r="V318" s="55"/>
      <c r="W318" s="51"/>
      <c r="X318" s="55"/>
      <c r="Y318" s="51"/>
      <c r="Z318" s="55"/>
      <c r="AA318" s="51"/>
      <c r="AB318" s="55"/>
      <c r="AC318" s="51"/>
      <c r="AD318" s="55"/>
      <c r="AE318" s="51"/>
      <c r="AF318" s="55"/>
      <c r="AG318" s="51"/>
      <c r="AH318" s="55"/>
      <c r="AI318" s="51"/>
      <c r="AJ318" s="55"/>
      <c r="AK318" s="51"/>
      <c r="AL318" s="55"/>
      <c r="AM318" s="51"/>
      <c r="AN318" s="55"/>
      <c r="AO318" s="51"/>
      <c r="AP318" s="57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408" t="s">
        <v>249</v>
      </c>
      <c r="B319" s="422">
        <f t="shared" si="49"/>
        <v>9</v>
      </c>
      <c r="C319" s="423">
        <f t="shared" si="50"/>
        <v>2</v>
      </c>
      <c r="D319" s="350">
        <f t="shared" si="50"/>
        <v>7</v>
      </c>
      <c r="E319" s="190"/>
      <c r="F319" s="424"/>
      <c r="G319" s="190"/>
      <c r="H319" s="424"/>
      <c r="I319" s="190"/>
      <c r="J319" s="424"/>
      <c r="K319" s="190"/>
      <c r="L319" s="424"/>
      <c r="M319" s="190"/>
      <c r="N319" s="424"/>
      <c r="O319" s="190"/>
      <c r="P319" s="424"/>
      <c r="Q319" s="190"/>
      <c r="R319" s="424"/>
      <c r="S319" s="190"/>
      <c r="T319" s="424"/>
      <c r="U319" s="190"/>
      <c r="V319" s="424"/>
      <c r="W319" s="190"/>
      <c r="X319" s="424"/>
      <c r="Y319" s="190"/>
      <c r="Z319" s="424"/>
      <c r="AA319" s="190"/>
      <c r="AB319" s="424"/>
      <c r="AC319" s="190"/>
      <c r="AD319" s="424"/>
      <c r="AE319" s="190"/>
      <c r="AF319" s="424"/>
      <c r="AG319" s="190"/>
      <c r="AH319" s="424"/>
      <c r="AI319" s="190"/>
      <c r="AJ319" s="424"/>
      <c r="AK319" s="190"/>
      <c r="AL319" s="424">
        <v>3</v>
      </c>
      <c r="AM319" s="190">
        <v>1</v>
      </c>
      <c r="AN319" s="424"/>
      <c r="AO319" s="190">
        <v>1</v>
      </c>
      <c r="AP319" s="90">
        <v>4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6" spans="1:2" s="385" customFormat="1" hidden="1" x14ac:dyDescent="0.2">
      <c r="A326" s="385">
        <f>SUM(B13:B26,D31:D56,B66,B73,B80,B112:F112,B120:F120,B128:F128,C132:C133,D137:D138,B142:B144,C148:J164,B170,B171,B172:B194,B195:AS195,B196:B200,B211,B219,B226,B229:B231,B274,B276:B289,B297,B299:B319)</f>
        <v>3060</v>
      </c>
      <c r="B326" s="385">
        <f>SUM(CG6:CT239)</f>
        <v>0</v>
      </c>
    </row>
  </sheetData>
  <mergeCells count="234">
    <mergeCell ref="AM295:AN295"/>
    <mergeCell ref="AO295:AP295"/>
    <mergeCell ref="U271:V271"/>
    <mergeCell ref="A202:A204"/>
    <mergeCell ref="B202:D203"/>
    <mergeCell ref="E202:AP202"/>
    <mergeCell ref="A298:AP298"/>
    <mergeCell ref="AV58:AV60"/>
    <mergeCell ref="A295:A296"/>
    <mergeCell ref="B295:D295"/>
    <mergeCell ref="E295:F295"/>
    <mergeCell ref="G295:H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A295:AB295"/>
    <mergeCell ref="AC295:AD295"/>
    <mergeCell ref="AE295:AF295"/>
    <mergeCell ref="AG295:AH295"/>
    <mergeCell ref="AI295:AJ295"/>
    <mergeCell ref="AK295:AL295"/>
    <mergeCell ref="A275:AP275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AM271:AN271"/>
    <mergeCell ref="AO271:AP271"/>
    <mergeCell ref="E271:F271"/>
    <mergeCell ref="G271:H271"/>
    <mergeCell ref="I271:J271"/>
    <mergeCell ref="K271:L271"/>
    <mergeCell ref="M271:N271"/>
    <mergeCell ref="W271:X271"/>
    <mergeCell ref="Y271:Z271"/>
    <mergeCell ref="A271:A272"/>
    <mergeCell ref="B271:D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Y203:Z203"/>
    <mergeCell ref="AA203:AB203"/>
    <mergeCell ref="M203:N203"/>
    <mergeCell ref="O203:P203"/>
    <mergeCell ref="Q203:R203"/>
    <mergeCell ref="S203:T203"/>
    <mergeCell ref="U203:V203"/>
    <mergeCell ref="W203:X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E58:AP58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</mergeCells>
  <dataValidations count="2">
    <dataValidation operator="greaterThanOrEqual" allowBlank="1" showInputMessage="1" showErrorMessage="1" error="Valor no Permitido" sqref="A270 A290:D293 A294" xr:uid="{C9A44BA6-AE72-4D14-86C8-F255F67E6BAE}"/>
    <dataValidation type="whole" operator="greaterThanOrEqual" allowBlank="1" showInputMessage="1" showErrorMessage="1" error="Valor no Permitido" sqref="B294:D319 A10:A269 A271:A289 E10:AV319 B10:D289 A295:A319" xr:uid="{5EDC8D38-55E9-41E5-A453-AA99F151136C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326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9.85546875" style="2" customWidth="1"/>
    <col min="2" max="2" width="29.7109375" style="2" customWidth="1"/>
    <col min="3" max="3" width="16.28515625" style="2" customWidth="1"/>
    <col min="4" max="4" width="17.28515625" style="2" customWidth="1"/>
    <col min="5" max="5" width="16.140625" style="2" customWidth="1"/>
    <col min="6" max="6" width="15.42578125" style="2" customWidth="1"/>
    <col min="7" max="8" width="14.7109375" style="2" customWidth="1"/>
    <col min="9" max="9" width="13.85546875" style="2" customWidth="1"/>
    <col min="10" max="10" width="12.85546875" style="2" customWidth="1"/>
    <col min="11" max="11" width="14.7109375" style="2" customWidth="1"/>
    <col min="12" max="12" width="16.42578125" style="2" customWidth="1"/>
    <col min="13" max="39" width="11.42578125" style="2"/>
    <col min="40" max="40" width="12.7109375" style="2" customWidth="1"/>
    <col min="41" max="41" width="11.42578125" style="2"/>
    <col min="42" max="42" width="13" style="2" customWidth="1"/>
    <col min="43" max="43" width="15.85546875" style="2" customWidth="1"/>
    <col min="44" max="44" width="12.42578125" style="2" customWidth="1"/>
    <col min="45" max="45" width="11.42578125" style="2"/>
    <col min="46" max="46" width="13.28515625" style="2" customWidth="1"/>
    <col min="47" max="47" width="11.42578125" style="2"/>
    <col min="48" max="48" width="11.42578125" style="2" customWidth="1"/>
    <col min="49" max="73" width="11.42578125" style="2"/>
    <col min="74" max="76" width="11" style="2" customWidth="1"/>
    <col min="77" max="77" width="11" style="3" customWidth="1"/>
    <col min="78" max="78" width="13.28515625" style="3" customWidth="1"/>
    <col min="79" max="104" width="13.28515625" style="4" hidden="1" customWidth="1"/>
    <col min="105" max="16384" width="11.42578125" style="2"/>
  </cols>
  <sheetData>
    <row r="1" spans="1:104" ht="16.149999999999999" customHeight="1" x14ac:dyDescent="0.2">
      <c r="A1" s="1" t="s">
        <v>0</v>
      </c>
      <c r="CU1" s="2"/>
      <c r="CV1" s="2"/>
      <c r="CW1" s="2"/>
      <c r="CX1" s="2"/>
      <c r="CY1" s="2"/>
      <c r="CZ1" s="2"/>
    </row>
    <row r="2" spans="1:104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  <c r="CU2" s="2"/>
      <c r="CV2" s="2"/>
      <c r="CW2" s="2"/>
      <c r="CX2" s="2"/>
      <c r="CY2" s="2"/>
      <c r="CZ2" s="2"/>
    </row>
    <row r="3" spans="1:104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CU3" s="2"/>
      <c r="CV3" s="2"/>
      <c r="CW3" s="2"/>
      <c r="CX3" s="2"/>
      <c r="CY3" s="2"/>
      <c r="CZ3" s="2"/>
    </row>
    <row r="4" spans="1:104" ht="16.149999999999999" customHeight="1" x14ac:dyDescent="0.2">
      <c r="A4" s="1" t="str">
        <f>CONCATENATE("MES: ",[13]NOMBRE!B6," - ","( ",[13]NOMBRE!C6,[13]NOMBRE!D6," )")</f>
        <v>MES: DICIEMBRE - ( 12 )</v>
      </c>
      <c r="CU4" s="2"/>
      <c r="CV4" s="2"/>
      <c r="CW4" s="2"/>
      <c r="CX4" s="2"/>
      <c r="CY4" s="2"/>
      <c r="CZ4" s="2"/>
    </row>
    <row r="5" spans="1:104" ht="16.149999999999999" customHeight="1" x14ac:dyDescent="0.2">
      <c r="A5" s="1" t="str">
        <f>CONCATENATE("AÑO: ",[13]NOMBRE!B7)</f>
        <v>AÑO: 2019</v>
      </c>
      <c r="CU5" s="2"/>
      <c r="CV5" s="2"/>
      <c r="CW5" s="2"/>
      <c r="CX5" s="2"/>
      <c r="CY5" s="2"/>
      <c r="CZ5" s="2"/>
    </row>
    <row r="6" spans="1:104" ht="15" x14ac:dyDescent="0.2">
      <c r="A6" s="845" t="s">
        <v>1</v>
      </c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2"/>
      <c r="CV6" s="2"/>
      <c r="CW6" s="2"/>
      <c r="CX6" s="2"/>
      <c r="CY6" s="2"/>
      <c r="CZ6" s="2"/>
    </row>
    <row r="7" spans="1:10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2"/>
      <c r="CV7" s="2"/>
      <c r="CW7" s="2"/>
      <c r="CX7" s="2"/>
      <c r="CY7" s="2"/>
      <c r="CZ7" s="2"/>
    </row>
    <row r="8" spans="1:104" ht="31.9" customHeight="1" x14ac:dyDescent="0.2">
      <c r="A8" s="9" t="s">
        <v>2</v>
      </c>
      <c r="B8" s="8"/>
      <c r="C8" s="8"/>
      <c r="D8" s="8"/>
      <c r="E8" s="8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2"/>
      <c r="CV8" s="2"/>
      <c r="CW8" s="2"/>
      <c r="CX8" s="2"/>
      <c r="CY8" s="2"/>
      <c r="CZ8" s="2"/>
    </row>
    <row r="9" spans="1:104" ht="31.9" customHeight="1" x14ac:dyDescent="0.2">
      <c r="A9" s="10" t="s">
        <v>3</v>
      </c>
      <c r="B9" s="11"/>
      <c r="C9" s="12"/>
      <c r="AQ9" s="425"/>
      <c r="AR9" s="425"/>
      <c r="AS9" s="425"/>
      <c r="AT9" s="4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2"/>
      <c r="CV9" s="2"/>
      <c r="CW9" s="2"/>
      <c r="CX9" s="2"/>
      <c r="CY9" s="2"/>
      <c r="CZ9" s="2"/>
    </row>
    <row r="10" spans="1:104" ht="14.25" customHeight="1" x14ac:dyDescent="0.2">
      <c r="A10" s="1238" t="s">
        <v>4</v>
      </c>
      <c r="B10" s="1243" t="s">
        <v>5</v>
      </c>
      <c r="C10" s="1188"/>
      <c r="D10" s="1244"/>
      <c r="E10" s="1110" t="s">
        <v>6</v>
      </c>
      <c r="F10" s="1218"/>
      <c r="G10" s="1218"/>
      <c r="H10" s="1218"/>
      <c r="I10" s="1218"/>
      <c r="J10" s="1218"/>
      <c r="K10" s="1218"/>
      <c r="L10" s="1218"/>
      <c r="M10" s="1218"/>
      <c r="N10" s="1218"/>
      <c r="O10" s="1218"/>
      <c r="P10" s="1218"/>
      <c r="Q10" s="1218"/>
      <c r="R10" s="1218"/>
      <c r="S10" s="1218"/>
      <c r="T10" s="1218"/>
      <c r="U10" s="1218"/>
      <c r="V10" s="1218"/>
      <c r="W10" s="1218"/>
      <c r="X10" s="1218"/>
      <c r="Y10" s="1218"/>
      <c r="Z10" s="1218"/>
      <c r="AA10" s="1218"/>
      <c r="AB10" s="1218"/>
      <c r="AC10" s="1218"/>
      <c r="AD10" s="1218"/>
      <c r="AE10" s="1218"/>
      <c r="AF10" s="1218"/>
      <c r="AG10" s="1218"/>
      <c r="AH10" s="1218"/>
      <c r="AI10" s="1218"/>
      <c r="AJ10" s="1218"/>
      <c r="AK10" s="1218"/>
      <c r="AL10" s="1218"/>
      <c r="AM10" s="1218"/>
      <c r="AN10" s="1218"/>
      <c r="AO10" s="1218"/>
      <c r="AP10" s="1136"/>
      <c r="AQ10" s="1218" t="s">
        <v>7</v>
      </c>
      <c r="AR10" s="1218"/>
      <c r="AS10" s="1218"/>
      <c r="AT10" s="1238" t="s">
        <v>8</v>
      </c>
      <c r="AU10" s="1257" t="s">
        <v>9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2"/>
      <c r="CV10" s="2"/>
      <c r="CW10" s="2"/>
      <c r="CX10" s="2"/>
      <c r="CY10" s="2"/>
      <c r="CZ10" s="2"/>
    </row>
    <row r="11" spans="1:104" x14ac:dyDescent="0.2">
      <c r="A11" s="847"/>
      <c r="B11" s="852"/>
      <c r="C11" s="853"/>
      <c r="D11" s="854"/>
      <c r="E11" s="1109" t="s">
        <v>10</v>
      </c>
      <c r="F11" s="1219"/>
      <c r="G11" s="1109" t="s">
        <v>11</v>
      </c>
      <c r="H11" s="1219"/>
      <c r="I11" s="1109" t="s">
        <v>12</v>
      </c>
      <c r="J11" s="1219"/>
      <c r="K11" s="1109" t="s">
        <v>13</v>
      </c>
      <c r="L11" s="1219"/>
      <c r="M11" s="1109" t="s">
        <v>14</v>
      </c>
      <c r="N11" s="1219"/>
      <c r="O11" s="1109" t="s">
        <v>15</v>
      </c>
      <c r="P11" s="1219"/>
      <c r="Q11" s="1109" t="s">
        <v>16</v>
      </c>
      <c r="R11" s="1219"/>
      <c r="S11" s="1109" t="s">
        <v>17</v>
      </c>
      <c r="T11" s="1219"/>
      <c r="U11" s="1109" t="s">
        <v>18</v>
      </c>
      <c r="V11" s="1219"/>
      <c r="W11" s="1109" t="s">
        <v>19</v>
      </c>
      <c r="X11" s="1219"/>
      <c r="Y11" s="1109" t="s">
        <v>20</v>
      </c>
      <c r="Z11" s="1219"/>
      <c r="AA11" s="1109" t="s">
        <v>21</v>
      </c>
      <c r="AB11" s="1219"/>
      <c r="AC11" s="1109" t="s">
        <v>22</v>
      </c>
      <c r="AD11" s="1219"/>
      <c r="AE11" s="1109" t="s">
        <v>23</v>
      </c>
      <c r="AF11" s="1219"/>
      <c r="AG11" s="1109" t="s">
        <v>24</v>
      </c>
      <c r="AH11" s="1219"/>
      <c r="AI11" s="1109" t="s">
        <v>25</v>
      </c>
      <c r="AJ11" s="1219"/>
      <c r="AK11" s="1109" t="s">
        <v>26</v>
      </c>
      <c r="AL11" s="1219"/>
      <c r="AM11" s="1109" t="s">
        <v>27</v>
      </c>
      <c r="AN11" s="1219"/>
      <c r="AO11" s="1110" t="s">
        <v>28</v>
      </c>
      <c r="AP11" s="1136"/>
      <c r="AQ11" s="1192" t="s">
        <v>29</v>
      </c>
      <c r="AR11" s="1221" t="s">
        <v>30</v>
      </c>
      <c r="AS11" s="1193" t="s">
        <v>31</v>
      </c>
      <c r="AT11" s="847"/>
      <c r="AU11" s="861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"/>
      <c r="CV11" s="2"/>
      <c r="CW11" s="2"/>
      <c r="CX11" s="2"/>
      <c r="CY11" s="2"/>
      <c r="CZ11" s="2"/>
    </row>
    <row r="12" spans="1:104" ht="21" customHeight="1" x14ac:dyDescent="0.2">
      <c r="A12" s="848"/>
      <c r="B12" s="15" t="s">
        <v>32</v>
      </c>
      <c r="C12" s="16" t="s">
        <v>33</v>
      </c>
      <c r="D12" s="826" t="s">
        <v>34</v>
      </c>
      <c r="E12" s="15" t="s">
        <v>33</v>
      </c>
      <c r="F12" s="826" t="s">
        <v>34</v>
      </c>
      <c r="G12" s="15" t="s">
        <v>33</v>
      </c>
      <c r="H12" s="826" t="s">
        <v>34</v>
      </c>
      <c r="I12" s="15" t="s">
        <v>33</v>
      </c>
      <c r="J12" s="826" t="s">
        <v>34</v>
      </c>
      <c r="K12" s="15" t="s">
        <v>33</v>
      </c>
      <c r="L12" s="826" t="s">
        <v>34</v>
      </c>
      <c r="M12" s="15" t="s">
        <v>33</v>
      </c>
      <c r="N12" s="826" t="s">
        <v>34</v>
      </c>
      <c r="O12" s="15" t="s">
        <v>33</v>
      </c>
      <c r="P12" s="826" t="s">
        <v>34</v>
      </c>
      <c r="Q12" s="15" t="s">
        <v>33</v>
      </c>
      <c r="R12" s="826" t="s">
        <v>34</v>
      </c>
      <c r="S12" s="15" t="s">
        <v>33</v>
      </c>
      <c r="T12" s="826" t="s">
        <v>34</v>
      </c>
      <c r="U12" s="15" t="s">
        <v>33</v>
      </c>
      <c r="V12" s="826" t="s">
        <v>34</v>
      </c>
      <c r="W12" s="15" t="s">
        <v>33</v>
      </c>
      <c r="X12" s="826" t="s">
        <v>34</v>
      </c>
      <c r="Y12" s="15" t="s">
        <v>33</v>
      </c>
      <c r="Z12" s="826" t="s">
        <v>34</v>
      </c>
      <c r="AA12" s="15" t="s">
        <v>33</v>
      </c>
      <c r="AB12" s="826" t="s">
        <v>34</v>
      </c>
      <c r="AC12" s="15" t="s">
        <v>33</v>
      </c>
      <c r="AD12" s="826" t="s">
        <v>34</v>
      </c>
      <c r="AE12" s="15" t="s">
        <v>33</v>
      </c>
      <c r="AF12" s="826" t="s">
        <v>34</v>
      </c>
      <c r="AG12" s="15" t="s">
        <v>33</v>
      </c>
      <c r="AH12" s="826" t="s">
        <v>34</v>
      </c>
      <c r="AI12" s="15" t="s">
        <v>33</v>
      </c>
      <c r="AJ12" s="826" t="s">
        <v>34</v>
      </c>
      <c r="AK12" s="15" t="s">
        <v>33</v>
      </c>
      <c r="AL12" s="826" t="s">
        <v>34</v>
      </c>
      <c r="AM12" s="15" t="s">
        <v>33</v>
      </c>
      <c r="AN12" s="826" t="s">
        <v>34</v>
      </c>
      <c r="AO12" s="15" t="s">
        <v>33</v>
      </c>
      <c r="AP12" s="770" t="s">
        <v>34</v>
      </c>
      <c r="AQ12" s="864"/>
      <c r="AR12" s="866"/>
      <c r="AS12" s="965"/>
      <c r="AT12" s="848"/>
      <c r="AU12" s="862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2"/>
      <c r="CV12" s="2"/>
      <c r="CW12" s="2"/>
      <c r="CX12" s="2"/>
      <c r="CY12" s="2"/>
      <c r="CZ12" s="2"/>
    </row>
    <row r="13" spans="1:104" ht="14.45" customHeight="1" x14ac:dyDescent="0.2">
      <c r="A13" s="19" t="s">
        <v>35</v>
      </c>
      <c r="B13" s="20">
        <f t="shared" ref="B13:B26" si="0">SUM(C13+D13)</f>
        <v>0</v>
      </c>
      <c r="C13" s="21">
        <f t="shared" ref="C13:D19" si="1">SUM(E13+G13+I13+K13+M13+O13+Q13+S13+U13+W13+Y13+AA13+AC13+AE13+AG13+AI13+AK13+AM13+AO13)</f>
        <v>0</v>
      </c>
      <c r="D13" s="810">
        <f t="shared" si="1"/>
        <v>0</v>
      </c>
      <c r="E13" s="23"/>
      <c r="F13" s="805"/>
      <c r="G13" s="23"/>
      <c r="H13" s="25"/>
      <c r="I13" s="23"/>
      <c r="J13" s="25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5"/>
      <c r="Y13" s="23"/>
      <c r="Z13" s="25"/>
      <c r="AA13" s="23"/>
      <c r="AB13" s="25"/>
      <c r="AC13" s="23"/>
      <c r="AD13" s="25"/>
      <c r="AE13" s="23"/>
      <c r="AF13" s="25"/>
      <c r="AG13" s="23"/>
      <c r="AH13" s="25"/>
      <c r="AI13" s="23"/>
      <c r="AJ13" s="25"/>
      <c r="AK13" s="23"/>
      <c r="AL13" s="25"/>
      <c r="AM13" s="23"/>
      <c r="AN13" s="25"/>
      <c r="AO13" s="742"/>
      <c r="AP13" s="27"/>
      <c r="AQ13" s="710"/>
      <c r="AR13" s="29"/>
      <c r="AS13" s="805"/>
      <c r="AT13" s="25"/>
      <c r="AU13" s="25"/>
      <c r="AV13" s="30" t="str">
        <f>CA13</f>
        <v/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14"/>
      <c r="BH13" s="14"/>
      <c r="CA13" s="31" t="str">
        <f t="shared" ref="CA13:CA20" si="2">IF(CG13=1,"* Total Ingresos debe ser igual que Tipo de Estrategia Más Otros. ","")</f>
        <v/>
      </c>
      <c r="CB13" s="31"/>
      <c r="CC13" s="31"/>
      <c r="CD13" s="31"/>
      <c r="CE13" s="31"/>
      <c r="CF13" s="31"/>
      <c r="CG13" s="32">
        <f t="shared" ref="CG13:CG20" si="3">IF(B13&lt;&gt;(AQ13+AR13+AS13+AT13+AU13),1,0)</f>
        <v>0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2"/>
      <c r="CV13" s="2"/>
      <c r="CW13" s="2"/>
      <c r="CX13" s="2"/>
      <c r="CY13" s="2"/>
      <c r="CZ13" s="2"/>
    </row>
    <row r="14" spans="1:104" ht="18" customHeight="1" x14ac:dyDescent="0.2">
      <c r="A14" s="33" t="s">
        <v>36</v>
      </c>
      <c r="B14" s="34">
        <f t="shared" si="0"/>
        <v>0</v>
      </c>
      <c r="C14" s="35">
        <f t="shared" si="1"/>
        <v>0</v>
      </c>
      <c r="D14" s="36">
        <f t="shared" si="1"/>
        <v>0</v>
      </c>
      <c r="E14" s="37"/>
      <c r="F14" s="38"/>
      <c r="G14" s="37"/>
      <c r="H14" s="39"/>
      <c r="I14" s="37"/>
      <c r="J14" s="39"/>
      <c r="K14" s="37"/>
      <c r="L14" s="39"/>
      <c r="M14" s="37"/>
      <c r="N14" s="39"/>
      <c r="O14" s="37"/>
      <c r="P14" s="39"/>
      <c r="Q14" s="37"/>
      <c r="R14" s="39"/>
      <c r="S14" s="37"/>
      <c r="T14" s="39"/>
      <c r="U14" s="37"/>
      <c r="V14" s="39"/>
      <c r="W14" s="37"/>
      <c r="X14" s="39"/>
      <c r="Y14" s="37"/>
      <c r="Z14" s="39"/>
      <c r="AA14" s="37"/>
      <c r="AB14" s="39"/>
      <c r="AC14" s="37"/>
      <c r="AD14" s="39"/>
      <c r="AE14" s="37"/>
      <c r="AF14" s="39"/>
      <c r="AG14" s="37"/>
      <c r="AH14" s="39"/>
      <c r="AI14" s="37"/>
      <c r="AJ14" s="39"/>
      <c r="AK14" s="37"/>
      <c r="AL14" s="39"/>
      <c r="AM14" s="37"/>
      <c r="AN14" s="39"/>
      <c r="AO14" s="40"/>
      <c r="AP14" s="41"/>
      <c r="AQ14" s="42"/>
      <c r="AR14" s="43"/>
      <c r="AS14" s="38"/>
      <c r="AT14" s="39"/>
      <c r="AU14" s="39"/>
      <c r="AV14" s="30" t="str">
        <f t="shared" ref="AV14:AV26" si="4">CA14</f>
        <v/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14"/>
      <c r="BH14" s="14"/>
      <c r="CA14" s="31" t="str">
        <f t="shared" si="2"/>
        <v/>
      </c>
      <c r="CB14" s="31"/>
      <c r="CC14" s="31"/>
      <c r="CD14" s="31"/>
      <c r="CE14" s="31"/>
      <c r="CF14" s="31"/>
      <c r="CG14" s="32">
        <f t="shared" si="3"/>
        <v>0</v>
      </c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2"/>
      <c r="CV14" s="2"/>
      <c r="CW14" s="2"/>
      <c r="CX14" s="2"/>
      <c r="CY14" s="2"/>
      <c r="CZ14" s="2"/>
    </row>
    <row r="15" spans="1:104" ht="24.75" customHeight="1" x14ac:dyDescent="0.2">
      <c r="A15" s="44" t="s">
        <v>37</v>
      </c>
      <c r="B15" s="45">
        <f t="shared" si="0"/>
        <v>0</v>
      </c>
      <c r="C15" s="46">
        <f t="shared" si="1"/>
        <v>0</v>
      </c>
      <c r="D15" s="47">
        <f t="shared" si="1"/>
        <v>0</v>
      </c>
      <c r="E15" s="48"/>
      <c r="F15" s="49"/>
      <c r="G15" s="48"/>
      <c r="H15" s="50"/>
      <c r="I15" s="48"/>
      <c r="J15" s="50"/>
      <c r="K15" s="48"/>
      <c r="L15" s="50"/>
      <c r="M15" s="48"/>
      <c r="N15" s="50"/>
      <c r="O15" s="48"/>
      <c r="P15" s="50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3"/>
      <c r="AP15" s="54"/>
      <c r="AQ15" s="55"/>
      <c r="AR15" s="56"/>
      <c r="AS15" s="57"/>
      <c r="AT15" s="52"/>
      <c r="AU15" s="52"/>
      <c r="AV15" s="30" t="str">
        <f t="shared" si="4"/>
        <v/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14"/>
      <c r="BH15" s="14"/>
      <c r="CA15" s="31" t="str">
        <f t="shared" si="2"/>
        <v/>
      </c>
      <c r="CB15" s="31"/>
      <c r="CC15" s="31"/>
      <c r="CD15" s="31"/>
      <c r="CE15" s="31"/>
      <c r="CF15" s="31"/>
      <c r="CG15" s="32">
        <f t="shared" si="3"/>
        <v>0</v>
      </c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2"/>
      <c r="CV15" s="2"/>
      <c r="CW15" s="2"/>
      <c r="CX15" s="2"/>
      <c r="CY15" s="2"/>
      <c r="CZ15" s="2"/>
    </row>
    <row r="16" spans="1:104" ht="18" customHeight="1" x14ac:dyDescent="0.2">
      <c r="A16" s="58" t="s">
        <v>38</v>
      </c>
      <c r="B16" s="59">
        <f t="shared" si="0"/>
        <v>0</v>
      </c>
      <c r="C16" s="60">
        <f t="shared" si="1"/>
        <v>0</v>
      </c>
      <c r="D16" s="61">
        <f t="shared" si="1"/>
        <v>0</v>
      </c>
      <c r="E16" s="51"/>
      <c r="F16" s="57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3"/>
      <c r="AP16" s="54"/>
      <c r="AQ16" s="55"/>
      <c r="AR16" s="56"/>
      <c r="AS16" s="57"/>
      <c r="AT16" s="52"/>
      <c r="AU16" s="52"/>
      <c r="AV16" s="30" t="str">
        <f t="shared" si="4"/>
        <v/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4"/>
      <c r="BH16" s="14"/>
      <c r="CA16" s="31" t="str">
        <f t="shared" si="2"/>
        <v/>
      </c>
      <c r="CB16" s="31"/>
      <c r="CC16" s="31"/>
      <c r="CD16" s="31"/>
      <c r="CE16" s="31"/>
      <c r="CF16" s="31"/>
      <c r="CG16" s="32">
        <f t="shared" si="3"/>
        <v>0</v>
      </c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2"/>
      <c r="CV16" s="2"/>
      <c r="CW16" s="2"/>
      <c r="CX16" s="2"/>
      <c r="CY16" s="2"/>
      <c r="CZ16" s="2"/>
    </row>
    <row r="17" spans="1:104" ht="18" customHeight="1" x14ac:dyDescent="0.2">
      <c r="A17" s="58" t="s">
        <v>39</v>
      </c>
      <c r="B17" s="62">
        <f t="shared" si="0"/>
        <v>0</v>
      </c>
      <c r="C17" s="60">
        <f t="shared" si="1"/>
        <v>0</v>
      </c>
      <c r="D17" s="61">
        <f t="shared" si="1"/>
        <v>0</v>
      </c>
      <c r="E17" s="63"/>
      <c r="F17" s="64"/>
      <c r="G17" s="63"/>
      <c r="H17" s="65"/>
      <c r="I17" s="63"/>
      <c r="J17" s="65"/>
      <c r="K17" s="63"/>
      <c r="L17" s="65"/>
      <c r="M17" s="63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6"/>
      <c r="AP17" s="67"/>
      <c r="AQ17" s="68"/>
      <c r="AR17" s="69"/>
      <c r="AS17" s="57"/>
      <c r="AT17" s="65"/>
      <c r="AU17" s="65"/>
      <c r="AV17" s="30" t="str">
        <f t="shared" si="4"/>
        <v/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14"/>
      <c r="BH17" s="14"/>
      <c r="CA17" s="31" t="str">
        <f t="shared" si="2"/>
        <v/>
      </c>
      <c r="CB17" s="31"/>
      <c r="CC17" s="31"/>
      <c r="CD17" s="31"/>
      <c r="CE17" s="31"/>
      <c r="CF17" s="31"/>
      <c r="CG17" s="32">
        <f t="shared" si="3"/>
        <v>0</v>
      </c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V17" s="2"/>
      <c r="CW17" s="2"/>
      <c r="CX17" s="2"/>
      <c r="CY17" s="2"/>
      <c r="CZ17" s="2"/>
    </row>
    <row r="18" spans="1:104" ht="18" customHeight="1" x14ac:dyDescent="0.2">
      <c r="A18" s="70" t="s">
        <v>40</v>
      </c>
      <c r="B18" s="71">
        <f t="shared" si="0"/>
        <v>0</v>
      </c>
      <c r="C18" s="60">
        <f t="shared" si="1"/>
        <v>0</v>
      </c>
      <c r="D18" s="47">
        <f t="shared" si="1"/>
        <v>0</v>
      </c>
      <c r="E18" s="51"/>
      <c r="F18" s="57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3"/>
      <c r="AP18" s="54"/>
      <c r="AQ18" s="55"/>
      <c r="AR18" s="69"/>
      <c r="AS18" s="72"/>
      <c r="AT18" s="73"/>
      <c r="AU18" s="73"/>
      <c r="AV18" s="30" t="str">
        <f t="shared" si="4"/>
        <v/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4"/>
      <c r="BH18" s="14"/>
      <c r="CA18" s="31" t="str">
        <f t="shared" si="2"/>
        <v/>
      </c>
      <c r="CB18" s="31"/>
      <c r="CC18" s="31"/>
      <c r="CD18" s="31"/>
      <c r="CE18" s="31"/>
      <c r="CF18" s="31"/>
      <c r="CG18" s="32">
        <f t="shared" si="3"/>
        <v>0</v>
      </c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V18" s="2"/>
      <c r="CW18" s="2"/>
      <c r="CX18" s="2"/>
      <c r="CY18" s="2"/>
      <c r="CZ18" s="2"/>
    </row>
    <row r="19" spans="1:104" ht="18" customHeight="1" x14ac:dyDescent="0.2">
      <c r="A19" s="44" t="s">
        <v>41</v>
      </c>
      <c r="B19" s="71">
        <f t="shared" si="0"/>
        <v>0</v>
      </c>
      <c r="C19" s="74">
        <f t="shared" si="1"/>
        <v>0</v>
      </c>
      <c r="D19" s="75">
        <f t="shared" si="1"/>
        <v>0</v>
      </c>
      <c r="E19" s="76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3"/>
      <c r="AP19" s="54"/>
      <c r="AQ19" s="55"/>
      <c r="AR19" s="56"/>
      <c r="AS19" s="57"/>
      <c r="AT19" s="73"/>
      <c r="AU19" s="73"/>
      <c r="AV19" s="30" t="str">
        <f t="shared" si="4"/>
        <v/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14"/>
      <c r="BH19" s="14"/>
      <c r="CA19" s="31" t="str">
        <f t="shared" si="2"/>
        <v/>
      </c>
      <c r="CB19" s="31"/>
      <c r="CC19" s="31"/>
      <c r="CD19" s="31"/>
      <c r="CE19" s="31"/>
      <c r="CF19" s="31"/>
      <c r="CG19" s="32">
        <f t="shared" si="3"/>
        <v>0</v>
      </c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V19" s="2"/>
      <c r="CW19" s="2"/>
      <c r="CX19" s="2"/>
      <c r="CY19" s="2"/>
      <c r="CZ19" s="2"/>
    </row>
    <row r="20" spans="1:104" ht="18" customHeight="1" x14ac:dyDescent="0.2">
      <c r="A20" s="44" t="s">
        <v>42</v>
      </c>
      <c r="B20" s="77">
        <f t="shared" si="0"/>
        <v>0</v>
      </c>
      <c r="C20" s="78">
        <f>SUM(O20+Q20+S20+U20+W20+Y20+AA20+AC20+AE20+AG20+AI20+AK20+AM20+AO20)</f>
        <v>0</v>
      </c>
      <c r="D20" s="79">
        <f>SUM(P20+R20+T20+V20+X20+Z20+AB20+AD20+AF20+AH20+AJ20+AL20+AN20+AP20)</f>
        <v>0</v>
      </c>
      <c r="E20" s="80"/>
      <c r="F20" s="426"/>
      <c r="G20" s="82"/>
      <c r="H20" s="83"/>
      <c r="I20" s="82"/>
      <c r="J20" s="83"/>
      <c r="K20" s="82"/>
      <c r="L20" s="83"/>
      <c r="M20" s="82"/>
      <c r="N20" s="83"/>
      <c r="O20" s="84"/>
      <c r="P20" s="85"/>
      <c r="Q20" s="84"/>
      <c r="R20" s="85"/>
      <c r="S20" s="84"/>
      <c r="T20" s="85"/>
      <c r="U20" s="84"/>
      <c r="V20" s="85"/>
      <c r="W20" s="84"/>
      <c r="X20" s="85"/>
      <c r="Y20" s="84"/>
      <c r="Z20" s="85"/>
      <c r="AA20" s="84"/>
      <c r="AB20" s="85"/>
      <c r="AC20" s="84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6"/>
      <c r="AP20" s="87"/>
      <c r="AQ20" s="88"/>
      <c r="AR20" s="89"/>
      <c r="AS20" s="90"/>
      <c r="AT20" s="91"/>
      <c r="AU20" s="91"/>
      <c r="AV20" s="30" t="str">
        <f t="shared" si="4"/>
        <v/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14"/>
      <c r="BH20" s="14"/>
      <c r="CA20" s="31" t="str">
        <f t="shared" si="2"/>
        <v/>
      </c>
      <c r="CB20" s="31"/>
      <c r="CC20" s="31"/>
      <c r="CD20" s="31"/>
      <c r="CE20" s="31"/>
      <c r="CF20" s="31"/>
      <c r="CG20" s="32">
        <f t="shared" si="3"/>
        <v>0</v>
      </c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V20" s="2"/>
      <c r="CW20" s="2"/>
      <c r="CX20" s="2"/>
      <c r="CY20" s="2"/>
      <c r="CZ20" s="2"/>
    </row>
    <row r="21" spans="1:104" ht="18" customHeight="1" x14ac:dyDescent="0.2">
      <c r="A21" s="19" t="s">
        <v>43</v>
      </c>
      <c r="B21" s="77">
        <f t="shared" si="0"/>
        <v>0</v>
      </c>
      <c r="C21" s="92">
        <f>SUM(C22+C23+C24+C25)</f>
        <v>0</v>
      </c>
      <c r="D21" s="810">
        <f>SUM(D22+D23+D24+D25)</f>
        <v>0</v>
      </c>
      <c r="E21" s="20">
        <f>SUM(E22:E25)</f>
        <v>0</v>
      </c>
      <c r="F21" s="810">
        <f>SUM(F22:F25)</f>
        <v>0</v>
      </c>
      <c r="G21" s="20">
        <f t="shared" ref="G21:AS21" si="5">SUM(G22:G25)</f>
        <v>0</v>
      </c>
      <c r="H21" s="93">
        <f t="shared" si="5"/>
        <v>0</v>
      </c>
      <c r="I21" s="20">
        <f t="shared" si="5"/>
        <v>0</v>
      </c>
      <c r="J21" s="93">
        <f t="shared" si="5"/>
        <v>0</v>
      </c>
      <c r="K21" s="20">
        <f t="shared" si="5"/>
        <v>0</v>
      </c>
      <c r="L21" s="93">
        <f t="shared" si="5"/>
        <v>0</v>
      </c>
      <c r="M21" s="20">
        <f t="shared" si="5"/>
        <v>0</v>
      </c>
      <c r="N21" s="93">
        <f t="shared" si="5"/>
        <v>0</v>
      </c>
      <c r="O21" s="20">
        <f t="shared" si="5"/>
        <v>0</v>
      </c>
      <c r="P21" s="93">
        <f t="shared" si="5"/>
        <v>0</v>
      </c>
      <c r="Q21" s="20">
        <f t="shared" si="5"/>
        <v>0</v>
      </c>
      <c r="R21" s="93">
        <f t="shared" si="5"/>
        <v>0</v>
      </c>
      <c r="S21" s="20">
        <f t="shared" si="5"/>
        <v>0</v>
      </c>
      <c r="T21" s="93">
        <f t="shared" si="5"/>
        <v>0</v>
      </c>
      <c r="U21" s="20">
        <f t="shared" si="5"/>
        <v>0</v>
      </c>
      <c r="V21" s="93">
        <f t="shared" si="5"/>
        <v>0</v>
      </c>
      <c r="W21" s="20">
        <f t="shared" si="5"/>
        <v>0</v>
      </c>
      <c r="X21" s="93">
        <f t="shared" si="5"/>
        <v>0</v>
      </c>
      <c r="Y21" s="20">
        <f t="shared" si="5"/>
        <v>0</v>
      </c>
      <c r="Z21" s="93">
        <f t="shared" si="5"/>
        <v>0</v>
      </c>
      <c r="AA21" s="20">
        <f>SUM(AA22:AA25)</f>
        <v>0</v>
      </c>
      <c r="AB21" s="93">
        <f t="shared" si="5"/>
        <v>0</v>
      </c>
      <c r="AC21" s="20">
        <f t="shared" si="5"/>
        <v>0</v>
      </c>
      <c r="AD21" s="93">
        <f t="shared" si="5"/>
        <v>0</v>
      </c>
      <c r="AE21" s="20">
        <f t="shared" si="5"/>
        <v>0</v>
      </c>
      <c r="AF21" s="93">
        <f t="shared" si="5"/>
        <v>0</v>
      </c>
      <c r="AG21" s="20">
        <f t="shared" si="5"/>
        <v>0</v>
      </c>
      <c r="AH21" s="93">
        <f t="shared" si="5"/>
        <v>0</v>
      </c>
      <c r="AI21" s="20">
        <f t="shared" si="5"/>
        <v>0</v>
      </c>
      <c r="AJ21" s="93">
        <f t="shared" si="5"/>
        <v>0</v>
      </c>
      <c r="AK21" s="20">
        <f t="shared" si="5"/>
        <v>0</v>
      </c>
      <c r="AL21" s="93">
        <f t="shared" si="5"/>
        <v>0</v>
      </c>
      <c r="AM21" s="20">
        <f t="shared" si="5"/>
        <v>0</v>
      </c>
      <c r="AN21" s="93">
        <f t="shared" si="5"/>
        <v>0</v>
      </c>
      <c r="AO21" s="743">
        <f t="shared" si="5"/>
        <v>0</v>
      </c>
      <c r="AP21" s="95">
        <f t="shared" si="5"/>
        <v>0</v>
      </c>
      <c r="AQ21" s="711">
        <f t="shared" si="5"/>
        <v>0</v>
      </c>
      <c r="AR21" s="21">
        <f t="shared" si="5"/>
        <v>0</v>
      </c>
      <c r="AS21" s="810">
        <f t="shared" si="5"/>
        <v>0</v>
      </c>
      <c r="AT21" s="93">
        <f>SUM(AT22:AT25)</f>
        <v>0</v>
      </c>
      <c r="AU21" s="93">
        <f>SUM(AU22:AU25)</f>
        <v>0</v>
      </c>
      <c r="AV21" s="30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CA21" s="31"/>
      <c r="CB21" s="31"/>
      <c r="CC21" s="31"/>
      <c r="CD21" s="31"/>
      <c r="CE21" s="31"/>
      <c r="CF21" s="31"/>
      <c r="CG21" s="32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V21" s="2"/>
      <c r="CW21" s="2"/>
      <c r="CX21" s="2"/>
      <c r="CY21" s="2"/>
      <c r="CZ21" s="2"/>
    </row>
    <row r="22" spans="1:104" ht="18" customHeight="1" x14ac:dyDescent="0.2">
      <c r="A22" s="97" t="s">
        <v>44</v>
      </c>
      <c r="B22" s="71">
        <f t="shared" si="0"/>
        <v>0</v>
      </c>
      <c r="C22" s="60">
        <f t="shared" ref="C22:D26" si="6">SUM(E22+G22+I22+K22+M22+O22+Q22+S22+U22+W22+Y22+AA22+AC22+AE22+AG22+AI22+AK22+AM22+AO22)</f>
        <v>0</v>
      </c>
      <c r="D22" s="1258">
        <f t="shared" si="6"/>
        <v>0</v>
      </c>
      <c r="E22" s="63"/>
      <c r="F22" s="64"/>
      <c r="G22" s="63"/>
      <c r="H22" s="65"/>
      <c r="I22" s="63"/>
      <c r="J22" s="65"/>
      <c r="K22" s="63"/>
      <c r="L22" s="65"/>
      <c r="M22" s="63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6"/>
      <c r="AP22" s="67"/>
      <c r="AQ22" s="68"/>
      <c r="AR22" s="69"/>
      <c r="AS22" s="64"/>
      <c r="AT22" s="1259"/>
      <c r="AU22" s="1259"/>
      <c r="AV22" s="30" t="str">
        <f t="shared" si="4"/>
        <v/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14"/>
      <c r="BH22" s="14"/>
      <c r="CA22" s="31" t="str">
        <f>IF(CG22=1,"* Total Egresos debe ser igual que Tipo de Estrategia Más Otros. ","")</f>
        <v/>
      </c>
      <c r="CB22" s="31"/>
      <c r="CC22" s="31"/>
      <c r="CD22" s="31"/>
      <c r="CE22" s="31"/>
      <c r="CF22" s="31"/>
      <c r="CG22" s="32">
        <f t="shared" ref="CG22:CG26" si="7">IF(B22&lt;&gt;(AQ22+AR22+AS22+AT22+AU22),1,0)</f>
        <v>0</v>
      </c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V22" s="2"/>
      <c r="CW22" s="2"/>
      <c r="CX22" s="2"/>
      <c r="CY22" s="2"/>
      <c r="CZ22" s="2"/>
    </row>
    <row r="23" spans="1:104" ht="18" customHeight="1" x14ac:dyDescent="0.2">
      <c r="A23" s="44" t="s">
        <v>45</v>
      </c>
      <c r="B23" s="59">
        <f t="shared" si="0"/>
        <v>0</v>
      </c>
      <c r="C23" s="74">
        <f t="shared" si="6"/>
        <v>0</v>
      </c>
      <c r="D23" s="47">
        <f t="shared" si="6"/>
        <v>0</v>
      </c>
      <c r="E23" s="51"/>
      <c r="F23" s="57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3"/>
      <c r="AP23" s="54"/>
      <c r="AQ23" s="55"/>
      <c r="AR23" s="56"/>
      <c r="AS23" s="57"/>
      <c r="AT23" s="100"/>
      <c r="AU23" s="100"/>
      <c r="AV23" s="30" t="str">
        <f t="shared" si="4"/>
        <v/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14"/>
      <c r="BH23" s="14"/>
      <c r="CA23" s="31" t="str">
        <f t="shared" ref="CA23:CA25" si="8">IF(CG23=1,"* Total Egresos debe ser igual que Tipo de Estrategia Más Otros. ","")</f>
        <v/>
      </c>
      <c r="CB23" s="31"/>
      <c r="CC23" s="31"/>
      <c r="CD23" s="31"/>
      <c r="CE23" s="31"/>
      <c r="CF23" s="31"/>
      <c r="CG23" s="32">
        <f t="shared" si="7"/>
        <v>0</v>
      </c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V23" s="2"/>
      <c r="CW23" s="2"/>
      <c r="CX23" s="2"/>
      <c r="CY23" s="2"/>
      <c r="CZ23" s="2"/>
    </row>
    <row r="24" spans="1:104" ht="18" customHeight="1" x14ac:dyDescent="0.2">
      <c r="A24" s="101" t="s">
        <v>46</v>
      </c>
      <c r="B24" s="62">
        <f t="shared" si="0"/>
        <v>0</v>
      </c>
      <c r="C24" s="102">
        <f t="shared" si="6"/>
        <v>0</v>
      </c>
      <c r="D24" s="75">
        <f t="shared" si="6"/>
        <v>0</v>
      </c>
      <c r="E24" s="76"/>
      <c r="F24" s="72"/>
      <c r="G24" s="76"/>
      <c r="H24" s="103"/>
      <c r="I24" s="76"/>
      <c r="J24" s="103"/>
      <c r="K24" s="76"/>
      <c r="L24" s="103"/>
      <c r="M24" s="76"/>
      <c r="N24" s="103"/>
      <c r="O24" s="76"/>
      <c r="P24" s="103"/>
      <c r="Q24" s="76"/>
      <c r="R24" s="103"/>
      <c r="S24" s="76"/>
      <c r="T24" s="103"/>
      <c r="U24" s="76"/>
      <c r="V24" s="103"/>
      <c r="W24" s="76"/>
      <c r="X24" s="103"/>
      <c r="Y24" s="76"/>
      <c r="Z24" s="103"/>
      <c r="AA24" s="76"/>
      <c r="AB24" s="103"/>
      <c r="AC24" s="76"/>
      <c r="AD24" s="103"/>
      <c r="AE24" s="76"/>
      <c r="AF24" s="103"/>
      <c r="AG24" s="76"/>
      <c r="AH24" s="103"/>
      <c r="AI24" s="76"/>
      <c r="AJ24" s="103"/>
      <c r="AK24" s="76"/>
      <c r="AL24" s="103"/>
      <c r="AM24" s="76"/>
      <c r="AN24" s="103"/>
      <c r="AO24" s="104"/>
      <c r="AP24" s="105"/>
      <c r="AQ24" s="106"/>
      <c r="AR24" s="107"/>
      <c r="AS24" s="72"/>
      <c r="AT24" s="108"/>
      <c r="AU24" s="108"/>
      <c r="AV24" s="30" t="str">
        <f t="shared" si="4"/>
        <v/>
      </c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14"/>
      <c r="BH24" s="14"/>
      <c r="CA24" s="31" t="str">
        <f t="shared" si="8"/>
        <v/>
      </c>
      <c r="CB24" s="31"/>
      <c r="CC24" s="31"/>
      <c r="CD24" s="31"/>
      <c r="CE24" s="31"/>
      <c r="CF24" s="31"/>
      <c r="CG24" s="32">
        <f t="shared" si="7"/>
        <v>0</v>
      </c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V24" s="2"/>
      <c r="CW24" s="2"/>
      <c r="CX24" s="2"/>
      <c r="CY24" s="2"/>
      <c r="CZ24" s="2"/>
    </row>
    <row r="25" spans="1:104" ht="18" customHeight="1" x14ac:dyDescent="0.2">
      <c r="A25" s="109" t="s">
        <v>47</v>
      </c>
      <c r="B25" s="59">
        <f t="shared" si="0"/>
        <v>0</v>
      </c>
      <c r="C25" s="74">
        <f t="shared" si="6"/>
        <v>0</v>
      </c>
      <c r="D25" s="47">
        <f t="shared" si="6"/>
        <v>0</v>
      </c>
      <c r="E25" s="51"/>
      <c r="F25" s="57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3"/>
      <c r="AP25" s="54"/>
      <c r="AQ25" s="55"/>
      <c r="AR25" s="56"/>
      <c r="AS25" s="57"/>
      <c r="AT25" s="100"/>
      <c r="AU25" s="100"/>
      <c r="AV25" s="30" t="str">
        <f t="shared" si="4"/>
        <v/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14"/>
      <c r="BH25" s="14"/>
      <c r="CA25" s="31" t="str">
        <f t="shared" si="8"/>
        <v/>
      </c>
      <c r="CB25" s="31"/>
      <c r="CC25" s="31"/>
      <c r="CD25" s="31"/>
      <c r="CE25" s="31"/>
      <c r="CF25" s="31"/>
      <c r="CG25" s="32">
        <f t="shared" si="7"/>
        <v>0</v>
      </c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V25" s="2"/>
      <c r="CW25" s="2"/>
      <c r="CX25" s="2"/>
      <c r="CY25" s="2"/>
      <c r="CZ25" s="2"/>
    </row>
    <row r="26" spans="1:104" ht="18" customHeight="1" x14ac:dyDescent="0.2">
      <c r="A26" s="110" t="s">
        <v>48</v>
      </c>
      <c r="B26" s="77">
        <f t="shared" si="0"/>
        <v>0</v>
      </c>
      <c r="C26" s="92">
        <f>SUM(E26+G26+I26+K26+M26+O26+Q26+S26+U26+W26+Y26+AA26+AC26+AE26+AG26+AI26+AK26+AM26+AO26)</f>
        <v>0</v>
      </c>
      <c r="D26" s="427">
        <f t="shared" si="6"/>
        <v>0</v>
      </c>
      <c r="E26" s="84"/>
      <c r="F26" s="316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84"/>
      <c r="T26" s="85"/>
      <c r="U26" s="84"/>
      <c r="V26" s="85"/>
      <c r="W26" s="84"/>
      <c r="X26" s="85"/>
      <c r="Y26" s="84"/>
      <c r="Z26" s="85"/>
      <c r="AA26" s="84"/>
      <c r="AB26" s="85"/>
      <c r="AC26" s="84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6"/>
      <c r="AP26" s="87"/>
      <c r="AQ26" s="88"/>
      <c r="AR26" s="89"/>
      <c r="AS26" s="316"/>
      <c r="AT26" s="85"/>
      <c r="AU26" s="85"/>
      <c r="AV26" s="30" t="str">
        <f t="shared" si="4"/>
        <v/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14"/>
      <c r="BH26" s="14"/>
      <c r="CA26" s="31" t="str">
        <f>IF(CG26=1,"* Total Egresos debe ser igual que Tipo de Estrategia Más Otros. ","")</f>
        <v/>
      </c>
      <c r="CB26" s="31"/>
      <c r="CC26" s="31"/>
      <c r="CD26" s="31"/>
      <c r="CE26" s="31"/>
      <c r="CF26" s="31"/>
      <c r="CG26" s="32">
        <f t="shared" si="7"/>
        <v>0</v>
      </c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V26" s="2"/>
      <c r="CW26" s="2"/>
      <c r="CX26" s="2"/>
      <c r="CY26" s="2"/>
      <c r="CZ26" s="2"/>
    </row>
    <row r="27" spans="1:104" ht="31.9" customHeight="1" x14ac:dyDescent="0.2">
      <c r="A27" s="113" t="s">
        <v>49</v>
      </c>
      <c r="B27" s="114"/>
      <c r="C27" s="115"/>
      <c r="D27" s="114"/>
      <c r="E27" s="114"/>
      <c r="F27" s="115"/>
      <c r="G27" s="115"/>
      <c r="H27" s="115"/>
      <c r="I27" s="115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V27" s="2"/>
      <c r="CW27" s="2"/>
      <c r="CX27" s="2"/>
      <c r="CY27" s="2"/>
      <c r="CZ27" s="2"/>
    </row>
    <row r="28" spans="1:104" x14ac:dyDescent="0.2">
      <c r="A28" s="1251" t="s">
        <v>50</v>
      </c>
      <c r="B28" s="954" t="s">
        <v>51</v>
      </c>
      <c r="C28" s="1244"/>
      <c r="D28" s="1244" t="s">
        <v>5</v>
      </c>
      <c r="E28" s="1147" t="s">
        <v>6</v>
      </c>
      <c r="F28" s="1222"/>
      <c r="G28" s="1222"/>
      <c r="H28" s="1222"/>
      <c r="I28" s="1222"/>
      <c r="J28" s="1222"/>
      <c r="K28" s="1222"/>
      <c r="L28" s="1222"/>
      <c r="M28" s="1222"/>
      <c r="N28" s="1222"/>
      <c r="O28" s="1222"/>
      <c r="P28" s="1222"/>
      <c r="Q28" s="1222"/>
      <c r="R28" s="1222"/>
      <c r="S28" s="1222"/>
      <c r="T28" s="1222"/>
      <c r="U28" s="1222"/>
      <c r="V28" s="1222"/>
      <c r="W28" s="1222"/>
      <c r="X28" s="1222"/>
      <c r="Y28" s="1222"/>
      <c r="Z28" s="1222"/>
      <c r="AA28" s="1222"/>
      <c r="AB28" s="1222"/>
      <c r="AC28" s="1222"/>
      <c r="AD28" s="1222"/>
      <c r="AE28" s="1222"/>
      <c r="AF28" s="1222"/>
      <c r="AG28" s="1222"/>
      <c r="AH28" s="1222"/>
      <c r="AI28" s="1222"/>
      <c r="AJ28" s="1222"/>
      <c r="AK28" s="1222"/>
      <c r="AL28" s="1222"/>
      <c r="AM28" s="1222"/>
      <c r="AN28" s="1222"/>
      <c r="AO28" s="1222"/>
      <c r="AP28" s="1196"/>
      <c r="AQ28" s="877" t="s">
        <v>7</v>
      </c>
      <c r="AR28" s="1218"/>
      <c r="AS28" s="1223"/>
      <c r="AT28" s="1244" t="s">
        <v>8</v>
      </c>
      <c r="AU28" s="1260" t="s">
        <v>9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X28" s="3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V28" s="2"/>
      <c r="CW28" s="2"/>
      <c r="CX28" s="2"/>
      <c r="CY28" s="2"/>
      <c r="CZ28" s="2"/>
    </row>
    <row r="29" spans="1:104" ht="15" customHeight="1" x14ac:dyDescent="0.2">
      <c r="A29" s="870"/>
      <c r="B29" s="853"/>
      <c r="C29" s="854"/>
      <c r="D29" s="854"/>
      <c r="E29" s="1150" t="s">
        <v>10</v>
      </c>
      <c r="F29" s="1224"/>
      <c r="G29" s="1150" t="s">
        <v>11</v>
      </c>
      <c r="H29" s="1224"/>
      <c r="I29" s="1150" t="s">
        <v>12</v>
      </c>
      <c r="J29" s="1224"/>
      <c r="K29" s="1150" t="s">
        <v>13</v>
      </c>
      <c r="L29" s="1224"/>
      <c r="M29" s="1226" t="s">
        <v>14</v>
      </c>
      <c r="N29" s="1224"/>
      <c r="O29" s="1150" t="s">
        <v>15</v>
      </c>
      <c r="P29" s="1224"/>
      <c r="Q29" s="1150" t="s">
        <v>16</v>
      </c>
      <c r="R29" s="1224"/>
      <c r="S29" s="1150" t="s">
        <v>17</v>
      </c>
      <c r="T29" s="1224"/>
      <c r="U29" s="1150" t="s">
        <v>18</v>
      </c>
      <c r="V29" s="1224"/>
      <c r="W29" s="1150" t="s">
        <v>19</v>
      </c>
      <c r="X29" s="1224"/>
      <c r="Y29" s="1150" t="s">
        <v>20</v>
      </c>
      <c r="Z29" s="1224"/>
      <c r="AA29" s="1150" t="s">
        <v>21</v>
      </c>
      <c r="AB29" s="1224"/>
      <c r="AC29" s="1150" t="s">
        <v>22</v>
      </c>
      <c r="AD29" s="1224"/>
      <c r="AE29" s="1150" t="s">
        <v>23</v>
      </c>
      <c r="AF29" s="1224"/>
      <c r="AG29" s="1150" t="s">
        <v>24</v>
      </c>
      <c r="AH29" s="1224"/>
      <c r="AI29" s="1150" t="s">
        <v>25</v>
      </c>
      <c r="AJ29" s="1224"/>
      <c r="AK29" s="1150" t="s">
        <v>26</v>
      </c>
      <c r="AL29" s="1224"/>
      <c r="AM29" s="1150" t="s">
        <v>27</v>
      </c>
      <c r="AN29" s="1224"/>
      <c r="AO29" s="1147" t="s">
        <v>28</v>
      </c>
      <c r="AP29" s="1196"/>
      <c r="AQ29" s="1227" t="s">
        <v>29</v>
      </c>
      <c r="AR29" s="1221" t="s">
        <v>30</v>
      </c>
      <c r="AS29" s="1228" t="s">
        <v>31</v>
      </c>
      <c r="AT29" s="854"/>
      <c r="AU29" s="882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X29" s="3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V29" s="2"/>
      <c r="CW29" s="2"/>
      <c r="CX29" s="2"/>
      <c r="CY29" s="2"/>
      <c r="CZ29" s="2"/>
    </row>
    <row r="30" spans="1:104" ht="29.25" customHeight="1" x14ac:dyDescent="0.2">
      <c r="A30" s="967"/>
      <c r="B30" s="934"/>
      <c r="C30" s="935"/>
      <c r="D30" s="935"/>
      <c r="E30" s="116" t="s">
        <v>33</v>
      </c>
      <c r="F30" s="828" t="s">
        <v>34</v>
      </c>
      <c r="G30" s="116" t="s">
        <v>33</v>
      </c>
      <c r="H30" s="828" t="s">
        <v>34</v>
      </c>
      <c r="I30" s="116" t="s">
        <v>33</v>
      </c>
      <c r="J30" s="828" t="s">
        <v>34</v>
      </c>
      <c r="K30" s="116" t="s">
        <v>33</v>
      </c>
      <c r="L30" s="828" t="s">
        <v>34</v>
      </c>
      <c r="M30" s="713" t="s">
        <v>33</v>
      </c>
      <c r="N30" s="828" t="s">
        <v>34</v>
      </c>
      <c r="O30" s="116" t="s">
        <v>33</v>
      </c>
      <c r="P30" s="828" t="s">
        <v>34</v>
      </c>
      <c r="Q30" s="116" t="s">
        <v>33</v>
      </c>
      <c r="R30" s="828" t="s">
        <v>34</v>
      </c>
      <c r="S30" s="116" t="s">
        <v>33</v>
      </c>
      <c r="T30" s="828" t="s">
        <v>34</v>
      </c>
      <c r="U30" s="116" t="s">
        <v>33</v>
      </c>
      <c r="V30" s="828" t="s">
        <v>34</v>
      </c>
      <c r="W30" s="116" t="s">
        <v>33</v>
      </c>
      <c r="X30" s="828" t="s">
        <v>34</v>
      </c>
      <c r="Y30" s="116" t="s">
        <v>33</v>
      </c>
      <c r="Z30" s="828" t="s">
        <v>34</v>
      </c>
      <c r="AA30" s="116" t="s">
        <v>33</v>
      </c>
      <c r="AB30" s="828" t="s">
        <v>34</v>
      </c>
      <c r="AC30" s="116" t="s">
        <v>33</v>
      </c>
      <c r="AD30" s="828" t="s">
        <v>34</v>
      </c>
      <c r="AE30" s="116" t="s">
        <v>33</v>
      </c>
      <c r="AF30" s="828" t="s">
        <v>34</v>
      </c>
      <c r="AG30" s="116" t="s">
        <v>33</v>
      </c>
      <c r="AH30" s="828" t="s">
        <v>34</v>
      </c>
      <c r="AI30" s="116" t="s">
        <v>33</v>
      </c>
      <c r="AJ30" s="828" t="s">
        <v>34</v>
      </c>
      <c r="AK30" s="116" t="s">
        <v>33</v>
      </c>
      <c r="AL30" s="828" t="s">
        <v>34</v>
      </c>
      <c r="AM30" s="116" t="s">
        <v>33</v>
      </c>
      <c r="AN30" s="828" t="s">
        <v>34</v>
      </c>
      <c r="AO30" s="116" t="s">
        <v>33</v>
      </c>
      <c r="AP30" s="800" t="s">
        <v>34</v>
      </c>
      <c r="AQ30" s="886"/>
      <c r="AR30" s="866"/>
      <c r="AS30" s="888"/>
      <c r="AT30" s="935"/>
      <c r="AU30" s="975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X30" s="3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V30" s="2"/>
      <c r="CW30" s="2"/>
      <c r="CX30" s="2"/>
      <c r="CY30" s="2"/>
      <c r="CZ30" s="2"/>
    </row>
    <row r="31" spans="1:104" ht="18" customHeight="1" x14ac:dyDescent="0.2">
      <c r="A31" s="1156" t="s">
        <v>52</v>
      </c>
      <c r="B31" s="1229"/>
      <c r="C31" s="1230"/>
      <c r="D31" s="1261">
        <f>SUM(E31:AP31)</f>
        <v>0</v>
      </c>
      <c r="E31" s="121"/>
      <c r="F31" s="122"/>
      <c r="G31" s="121"/>
      <c r="H31" s="829"/>
      <c r="I31" s="121"/>
      <c r="J31" s="829"/>
      <c r="K31" s="121"/>
      <c r="L31" s="122"/>
      <c r="M31" s="715"/>
      <c r="N31" s="829"/>
      <c r="O31" s="715"/>
      <c r="P31" s="829"/>
      <c r="Q31" s="715"/>
      <c r="R31" s="829"/>
      <c r="S31" s="715"/>
      <c r="T31" s="829"/>
      <c r="U31" s="715"/>
      <c r="V31" s="829"/>
      <c r="W31" s="715"/>
      <c r="X31" s="829"/>
      <c r="Y31" s="715"/>
      <c r="Z31" s="829"/>
      <c r="AA31" s="715"/>
      <c r="AB31" s="829"/>
      <c r="AC31" s="715"/>
      <c r="AD31" s="829"/>
      <c r="AE31" s="715"/>
      <c r="AF31" s="829"/>
      <c r="AG31" s="715"/>
      <c r="AH31" s="829"/>
      <c r="AI31" s="715"/>
      <c r="AJ31" s="829"/>
      <c r="AK31" s="715"/>
      <c r="AL31" s="829"/>
      <c r="AM31" s="715"/>
      <c r="AN31" s="829"/>
      <c r="AO31" s="715"/>
      <c r="AP31" s="802"/>
      <c r="AQ31" s="126"/>
      <c r="AR31" s="715"/>
      <c r="AS31" s="829"/>
      <c r="AT31" s="829"/>
      <c r="AU31" s="829"/>
      <c r="AV31" s="127" t="str">
        <f>CA31&amp;CB31&amp;CC31&amp;CD31&amp;CE31&amp;CF31&amp;CU31</f>
        <v/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14"/>
      <c r="BH31" s="14"/>
      <c r="BX31" s="3"/>
      <c r="CA31" s="31" t="str">
        <f>IF(CG31=1,"* Existen patologías que son mayores al Total de Ingresos-Persona. ","")</f>
        <v/>
      </c>
      <c r="CB31" s="31" t="str">
        <f>IF(CH31=1,"* EN RBC Existen Patologías que son Mayores a los Ingresos-Personas. ","")</f>
        <v/>
      </c>
      <c r="CC31" s="31" t="str">
        <f>IF(CI31=1,"* En RI existen Patologías que son mayores a los Ingresos-Personas. ","")</f>
        <v/>
      </c>
      <c r="CD31" s="31" t="str">
        <f>IF(CJ31=1,"* En RR Existen Patologías que son mayores a los Ingresos-Personas. ","")</f>
        <v/>
      </c>
      <c r="CE31" s="31" t="str">
        <f>IF(CK31=1,"* En Otros existen patologías que son mayores a los Ingresos-Persona. ","")</f>
        <v/>
      </c>
      <c r="CF31" s="31" t="str">
        <f>IF(CL31=1,"* En UAPORRINO existen patologías que son mayores a los Ingresos-personas. ","")</f>
        <v/>
      </c>
      <c r="CG31" s="32">
        <f>IF(D31&lt;MAX(D32:D52),1,0)</f>
        <v>0</v>
      </c>
      <c r="CH31" s="32">
        <f>IF(AQ31&lt;MAX(AQ32:AQ52),1,0)</f>
        <v>0</v>
      </c>
      <c r="CI31" s="32">
        <f>IF(AR31&lt;MAX(AR32:AR52),1,0)</f>
        <v>0</v>
      </c>
      <c r="CJ31" s="32">
        <f>IF(AS31&lt;MAX(AS32:AS52),1,0)</f>
        <v>0</v>
      </c>
      <c r="CK31" s="32">
        <f>IF(AT31&lt;MAX(AT32:AT52),1,0)</f>
        <v>0</v>
      </c>
      <c r="CL31" s="32">
        <f>IF(AU31&lt;MAX(AU32:AU52),1,0)</f>
        <v>0</v>
      </c>
      <c r="CM31" s="32">
        <f>IF(D31&lt;&gt;B13,1,0)</f>
        <v>0</v>
      </c>
      <c r="CN31" s="32"/>
      <c r="CO31" s="32"/>
      <c r="CP31" s="32"/>
      <c r="CQ31" s="32"/>
      <c r="CR31" s="32"/>
      <c r="CS31" s="32"/>
      <c r="CT31" s="32"/>
      <c r="CU31" s="31" t="str">
        <f>IF(CM31=1,"* El número de Ingreso NO DEBE ser distinto al Total de Ingresos de la sección A.1. ","")</f>
        <v/>
      </c>
      <c r="CV31" s="2"/>
      <c r="CW31" s="2"/>
      <c r="CX31" s="2"/>
      <c r="CY31" s="2"/>
      <c r="CZ31" s="2"/>
    </row>
    <row r="32" spans="1:104" ht="18.75" customHeight="1" x14ac:dyDescent="0.2">
      <c r="A32" s="1237" t="s">
        <v>53</v>
      </c>
      <c r="B32" s="897" t="s">
        <v>54</v>
      </c>
      <c r="C32" s="898"/>
      <c r="D32" s="128">
        <f>SUM(E32:AP32)</f>
        <v>0</v>
      </c>
      <c r="E32" s="129"/>
      <c r="F32" s="130"/>
      <c r="G32" s="129"/>
      <c r="H32" s="131"/>
      <c r="I32" s="129"/>
      <c r="J32" s="131"/>
      <c r="K32" s="129"/>
      <c r="L32" s="130"/>
      <c r="M32" s="132"/>
      <c r="N32" s="131"/>
      <c r="O32" s="132"/>
      <c r="P32" s="131"/>
      <c r="Q32" s="132"/>
      <c r="R32" s="131"/>
      <c r="S32" s="132"/>
      <c r="T32" s="131"/>
      <c r="U32" s="132"/>
      <c r="V32" s="131"/>
      <c r="W32" s="132"/>
      <c r="X32" s="131"/>
      <c r="Y32" s="132"/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131"/>
      <c r="AM32" s="132"/>
      <c r="AN32" s="131"/>
      <c r="AO32" s="132"/>
      <c r="AP32" s="133"/>
      <c r="AQ32" s="134"/>
      <c r="AR32" s="132"/>
      <c r="AS32" s="131"/>
      <c r="AT32" s="131"/>
      <c r="AU32" s="131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14"/>
      <c r="BH32" s="14"/>
      <c r="BX32" s="3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V32" s="2"/>
      <c r="CW32" s="2"/>
      <c r="CX32" s="2"/>
      <c r="CY32" s="2"/>
      <c r="CZ32" s="2"/>
    </row>
    <row r="33" spans="1:104" ht="18.75" customHeight="1" x14ac:dyDescent="0.2">
      <c r="A33" s="895"/>
      <c r="B33" s="899" t="s">
        <v>55</v>
      </c>
      <c r="C33" s="900"/>
      <c r="D33" s="135">
        <f t="shared" ref="D33:D56" si="9">SUM(E33:AP33)</f>
        <v>0</v>
      </c>
      <c r="E33" s="136"/>
      <c r="F33" s="137"/>
      <c r="G33" s="136"/>
      <c r="H33" s="138"/>
      <c r="I33" s="136"/>
      <c r="J33" s="138"/>
      <c r="K33" s="136"/>
      <c r="L33" s="137"/>
      <c r="M33" s="139"/>
      <c r="N33" s="138"/>
      <c r="O33" s="139"/>
      <c r="P33" s="138"/>
      <c r="Q33" s="139"/>
      <c r="R33" s="138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138"/>
      <c r="AI33" s="139"/>
      <c r="AJ33" s="138"/>
      <c r="AK33" s="139"/>
      <c r="AL33" s="138"/>
      <c r="AM33" s="139"/>
      <c r="AN33" s="138"/>
      <c r="AO33" s="139"/>
      <c r="AP33" s="140"/>
      <c r="AQ33" s="141"/>
      <c r="AR33" s="139"/>
      <c r="AS33" s="138"/>
      <c r="AT33" s="138"/>
      <c r="AU33" s="138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14"/>
      <c r="BH33" s="14"/>
      <c r="BX33" s="3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2"/>
      <c r="CV33" s="2"/>
      <c r="CW33" s="2"/>
      <c r="CX33" s="2"/>
      <c r="CY33" s="2"/>
      <c r="CZ33" s="2"/>
    </row>
    <row r="34" spans="1:104" ht="26.25" customHeight="1" x14ac:dyDescent="0.2">
      <c r="A34" s="895"/>
      <c r="B34" s="889" t="s">
        <v>56</v>
      </c>
      <c r="C34" s="890"/>
      <c r="D34" s="135">
        <f t="shared" si="9"/>
        <v>0</v>
      </c>
      <c r="E34" s="136"/>
      <c r="F34" s="137"/>
      <c r="G34" s="136"/>
      <c r="H34" s="138"/>
      <c r="I34" s="136"/>
      <c r="J34" s="138"/>
      <c r="K34" s="136"/>
      <c r="L34" s="137"/>
      <c r="M34" s="139"/>
      <c r="N34" s="138"/>
      <c r="O34" s="139"/>
      <c r="P34" s="138"/>
      <c r="Q34" s="139"/>
      <c r="R34" s="138"/>
      <c r="S34" s="139"/>
      <c r="T34" s="138"/>
      <c r="U34" s="139"/>
      <c r="V34" s="138"/>
      <c r="W34" s="139"/>
      <c r="X34" s="138"/>
      <c r="Y34" s="139"/>
      <c r="Z34" s="138"/>
      <c r="AA34" s="139"/>
      <c r="AB34" s="138"/>
      <c r="AC34" s="139"/>
      <c r="AD34" s="138"/>
      <c r="AE34" s="139"/>
      <c r="AF34" s="138"/>
      <c r="AG34" s="139"/>
      <c r="AH34" s="138"/>
      <c r="AI34" s="139"/>
      <c r="AJ34" s="138"/>
      <c r="AK34" s="139"/>
      <c r="AL34" s="138"/>
      <c r="AM34" s="139"/>
      <c r="AN34" s="138"/>
      <c r="AO34" s="139"/>
      <c r="AP34" s="140"/>
      <c r="AQ34" s="141"/>
      <c r="AR34" s="139"/>
      <c r="AS34" s="138"/>
      <c r="AT34" s="138"/>
      <c r="AU34" s="138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14"/>
      <c r="BH34" s="14"/>
      <c r="BX34" s="3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2"/>
      <c r="CV34" s="2"/>
      <c r="CW34" s="2"/>
      <c r="CX34" s="2"/>
      <c r="CY34" s="2"/>
      <c r="CZ34" s="2"/>
    </row>
    <row r="35" spans="1:104" ht="24" customHeight="1" x14ac:dyDescent="0.2">
      <c r="A35" s="895"/>
      <c r="B35" s="889" t="s">
        <v>57</v>
      </c>
      <c r="C35" s="890"/>
      <c r="D35" s="135">
        <f t="shared" si="9"/>
        <v>0</v>
      </c>
      <c r="E35" s="136"/>
      <c r="F35" s="137"/>
      <c r="G35" s="136"/>
      <c r="H35" s="138"/>
      <c r="I35" s="136"/>
      <c r="J35" s="138"/>
      <c r="K35" s="136"/>
      <c r="L35" s="137"/>
      <c r="M35" s="139"/>
      <c r="N35" s="138"/>
      <c r="O35" s="139"/>
      <c r="P35" s="138"/>
      <c r="Q35" s="139"/>
      <c r="R35" s="138"/>
      <c r="S35" s="139"/>
      <c r="T35" s="138"/>
      <c r="U35" s="139"/>
      <c r="V35" s="138"/>
      <c r="W35" s="139"/>
      <c r="X35" s="138"/>
      <c r="Y35" s="139"/>
      <c r="Z35" s="138"/>
      <c r="AA35" s="139"/>
      <c r="AB35" s="138"/>
      <c r="AC35" s="139"/>
      <c r="AD35" s="138"/>
      <c r="AE35" s="139"/>
      <c r="AF35" s="138"/>
      <c r="AG35" s="139"/>
      <c r="AH35" s="138"/>
      <c r="AI35" s="139"/>
      <c r="AJ35" s="138"/>
      <c r="AK35" s="139"/>
      <c r="AL35" s="138"/>
      <c r="AM35" s="139"/>
      <c r="AN35" s="138"/>
      <c r="AO35" s="139"/>
      <c r="AP35" s="140"/>
      <c r="AQ35" s="141"/>
      <c r="AR35" s="139"/>
      <c r="AS35" s="138"/>
      <c r="AT35" s="138"/>
      <c r="AU35" s="138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X35" s="3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2"/>
      <c r="CV35" s="2"/>
      <c r="CW35" s="2"/>
      <c r="CX35" s="2"/>
      <c r="CY35" s="2"/>
      <c r="CZ35" s="2"/>
    </row>
    <row r="36" spans="1:104" ht="18.75" customHeight="1" x14ac:dyDescent="0.2">
      <c r="A36" s="895"/>
      <c r="B36" s="889" t="s">
        <v>58</v>
      </c>
      <c r="C36" s="890"/>
      <c r="D36" s="135">
        <f t="shared" si="9"/>
        <v>0</v>
      </c>
      <c r="E36" s="136"/>
      <c r="F36" s="137"/>
      <c r="G36" s="136"/>
      <c r="H36" s="138"/>
      <c r="I36" s="136"/>
      <c r="J36" s="138"/>
      <c r="K36" s="136"/>
      <c r="L36" s="137"/>
      <c r="M36" s="139"/>
      <c r="N36" s="138"/>
      <c r="O36" s="139"/>
      <c r="P36" s="138"/>
      <c r="Q36" s="139"/>
      <c r="R36" s="138"/>
      <c r="S36" s="139"/>
      <c r="T36" s="138"/>
      <c r="U36" s="139"/>
      <c r="V36" s="138"/>
      <c r="W36" s="139"/>
      <c r="X36" s="138"/>
      <c r="Y36" s="139"/>
      <c r="Z36" s="138"/>
      <c r="AA36" s="139"/>
      <c r="AB36" s="138"/>
      <c r="AC36" s="139"/>
      <c r="AD36" s="138"/>
      <c r="AE36" s="139"/>
      <c r="AF36" s="138"/>
      <c r="AG36" s="139"/>
      <c r="AH36" s="138"/>
      <c r="AI36" s="139"/>
      <c r="AJ36" s="138"/>
      <c r="AK36" s="139"/>
      <c r="AL36" s="138"/>
      <c r="AM36" s="139"/>
      <c r="AN36" s="138"/>
      <c r="AO36" s="139"/>
      <c r="AP36" s="140"/>
      <c r="AQ36" s="141"/>
      <c r="AR36" s="139"/>
      <c r="AS36" s="138"/>
      <c r="AT36" s="138"/>
      <c r="AU36" s="13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2"/>
      <c r="CV36" s="2"/>
      <c r="CW36" s="2"/>
      <c r="CX36" s="2"/>
      <c r="CY36" s="2"/>
      <c r="CZ36" s="2"/>
    </row>
    <row r="37" spans="1:104" ht="18.75" customHeight="1" x14ac:dyDescent="0.2">
      <c r="A37" s="895"/>
      <c r="B37" s="889" t="s">
        <v>59</v>
      </c>
      <c r="C37" s="890"/>
      <c r="D37" s="135">
        <f t="shared" si="9"/>
        <v>0</v>
      </c>
      <c r="E37" s="136"/>
      <c r="F37" s="137"/>
      <c r="G37" s="136"/>
      <c r="H37" s="138"/>
      <c r="I37" s="136"/>
      <c r="J37" s="138"/>
      <c r="K37" s="136"/>
      <c r="L37" s="137"/>
      <c r="M37" s="139"/>
      <c r="N37" s="138"/>
      <c r="O37" s="139"/>
      <c r="P37" s="138"/>
      <c r="Q37" s="139"/>
      <c r="R37" s="138"/>
      <c r="S37" s="139"/>
      <c r="T37" s="138"/>
      <c r="U37" s="139"/>
      <c r="V37" s="138"/>
      <c r="W37" s="139"/>
      <c r="X37" s="138"/>
      <c r="Y37" s="139"/>
      <c r="Z37" s="138"/>
      <c r="AA37" s="139"/>
      <c r="AB37" s="138"/>
      <c r="AC37" s="139"/>
      <c r="AD37" s="138"/>
      <c r="AE37" s="139"/>
      <c r="AF37" s="138"/>
      <c r="AG37" s="139"/>
      <c r="AH37" s="138"/>
      <c r="AI37" s="139"/>
      <c r="AJ37" s="138"/>
      <c r="AK37" s="139"/>
      <c r="AL37" s="138"/>
      <c r="AM37" s="139"/>
      <c r="AN37" s="138"/>
      <c r="AO37" s="139"/>
      <c r="AP37" s="140"/>
      <c r="AQ37" s="141"/>
      <c r="AR37" s="139"/>
      <c r="AS37" s="138"/>
      <c r="AT37" s="138"/>
      <c r="AU37" s="138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2"/>
      <c r="CV37" s="2"/>
      <c r="CW37" s="2"/>
      <c r="CX37" s="2"/>
      <c r="CY37" s="2"/>
      <c r="CZ37" s="2"/>
    </row>
    <row r="38" spans="1:104" ht="18.75" customHeight="1" x14ac:dyDescent="0.2">
      <c r="A38" s="895"/>
      <c r="B38" s="889" t="s">
        <v>60</v>
      </c>
      <c r="C38" s="890"/>
      <c r="D38" s="135">
        <f t="shared" si="9"/>
        <v>0</v>
      </c>
      <c r="E38" s="136"/>
      <c r="F38" s="137"/>
      <c r="G38" s="136"/>
      <c r="H38" s="138"/>
      <c r="I38" s="136"/>
      <c r="J38" s="138"/>
      <c r="K38" s="136"/>
      <c r="L38" s="137"/>
      <c r="M38" s="139"/>
      <c r="N38" s="138"/>
      <c r="O38" s="139"/>
      <c r="P38" s="138"/>
      <c r="Q38" s="139"/>
      <c r="R38" s="138"/>
      <c r="S38" s="139"/>
      <c r="T38" s="138"/>
      <c r="U38" s="139"/>
      <c r="V38" s="138"/>
      <c r="W38" s="139"/>
      <c r="X38" s="138"/>
      <c r="Y38" s="139"/>
      <c r="Z38" s="138"/>
      <c r="AA38" s="139"/>
      <c r="AB38" s="138"/>
      <c r="AC38" s="139"/>
      <c r="AD38" s="138"/>
      <c r="AE38" s="139"/>
      <c r="AF38" s="138"/>
      <c r="AG38" s="139"/>
      <c r="AH38" s="138"/>
      <c r="AI38" s="139"/>
      <c r="AJ38" s="138"/>
      <c r="AK38" s="139"/>
      <c r="AL38" s="138"/>
      <c r="AM38" s="139"/>
      <c r="AN38" s="138"/>
      <c r="AO38" s="139"/>
      <c r="AP38" s="140"/>
      <c r="AQ38" s="141"/>
      <c r="AR38" s="139"/>
      <c r="AS38" s="138"/>
      <c r="AT38" s="138"/>
      <c r="AU38" s="138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2"/>
      <c r="CV38" s="2"/>
      <c r="CW38" s="2"/>
      <c r="CX38" s="2"/>
      <c r="CY38" s="2"/>
      <c r="CZ38" s="2"/>
    </row>
    <row r="39" spans="1:104" ht="18.75" customHeight="1" x14ac:dyDescent="0.2">
      <c r="A39" s="895"/>
      <c r="B39" s="889" t="s">
        <v>61</v>
      </c>
      <c r="C39" s="890"/>
      <c r="D39" s="135">
        <f t="shared" si="9"/>
        <v>0</v>
      </c>
      <c r="E39" s="136"/>
      <c r="F39" s="137"/>
      <c r="G39" s="136"/>
      <c r="H39" s="138"/>
      <c r="I39" s="136"/>
      <c r="J39" s="138"/>
      <c r="K39" s="136"/>
      <c r="L39" s="137"/>
      <c r="M39" s="139"/>
      <c r="N39" s="138"/>
      <c r="O39" s="139"/>
      <c r="P39" s="138"/>
      <c r="Q39" s="139"/>
      <c r="R39" s="138"/>
      <c r="S39" s="139"/>
      <c r="T39" s="138"/>
      <c r="U39" s="139"/>
      <c r="V39" s="138"/>
      <c r="W39" s="139"/>
      <c r="X39" s="138"/>
      <c r="Y39" s="139"/>
      <c r="Z39" s="138"/>
      <c r="AA39" s="139"/>
      <c r="AB39" s="138"/>
      <c r="AC39" s="139"/>
      <c r="AD39" s="138"/>
      <c r="AE39" s="139"/>
      <c r="AF39" s="138"/>
      <c r="AG39" s="139"/>
      <c r="AH39" s="138"/>
      <c r="AI39" s="139"/>
      <c r="AJ39" s="138"/>
      <c r="AK39" s="139"/>
      <c r="AL39" s="138"/>
      <c r="AM39" s="139"/>
      <c r="AN39" s="138"/>
      <c r="AO39" s="139"/>
      <c r="AP39" s="140"/>
      <c r="AQ39" s="141"/>
      <c r="AR39" s="139"/>
      <c r="AS39" s="138"/>
      <c r="AT39" s="138"/>
      <c r="AU39" s="138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2"/>
      <c r="CV39" s="2"/>
      <c r="CW39" s="2"/>
      <c r="CX39" s="2"/>
      <c r="CY39" s="2"/>
      <c r="CZ39" s="2"/>
    </row>
    <row r="40" spans="1:104" ht="35.25" customHeight="1" x14ac:dyDescent="0.2">
      <c r="A40" s="895"/>
      <c r="B40" s="889" t="s">
        <v>62</v>
      </c>
      <c r="C40" s="890"/>
      <c r="D40" s="135">
        <f t="shared" si="9"/>
        <v>0</v>
      </c>
      <c r="E40" s="136"/>
      <c r="F40" s="137"/>
      <c r="G40" s="136"/>
      <c r="H40" s="138"/>
      <c r="I40" s="136"/>
      <c r="J40" s="138"/>
      <c r="K40" s="136"/>
      <c r="L40" s="137"/>
      <c r="M40" s="139"/>
      <c r="N40" s="138"/>
      <c r="O40" s="139"/>
      <c r="P40" s="138"/>
      <c r="Q40" s="139"/>
      <c r="R40" s="138"/>
      <c r="S40" s="139"/>
      <c r="T40" s="138"/>
      <c r="U40" s="139"/>
      <c r="V40" s="138"/>
      <c r="W40" s="139"/>
      <c r="X40" s="138"/>
      <c r="Y40" s="139"/>
      <c r="Z40" s="138"/>
      <c r="AA40" s="139"/>
      <c r="AB40" s="138"/>
      <c r="AC40" s="139"/>
      <c r="AD40" s="138"/>
      <c r="AE40" s="139"/>
      <c r="AF40" s="138"/>
      <c r="AG40" s="139"/>
      <c r="AH40" s="138"/>
      <c r="AI40" s="139"/>
      <c r="AJ40" s="138"/>
      <c r="AK40" s="139"/>
      <c r="AL40" s="138"/>
      <c r="AM40" s="139"/>
      <c r="AN40" s="138"/>
      <c r="AO40" s="139"/>
      <c r="AP40" s="140"/>
      <c r="AQ40" s="141"/>
      <c r="AR40" s="139"/>
      <c r="AS40" s="138"/>
      <c r="AT40" s="138"/>
      <c r="AU40" s="138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2"/>
      <c r="CV40" s="2"/>
      <c r="CW40" s="2"/>
      <c r="CX40" s="2"/>
      <c r="CY40" s="2"/>
      <c r="CZ40" s="2"/>
    </row>
    <row r="41" spans="1:104" ht="28.5" customHeight="1" x14ac:dyDescent="0.2">
      <c r="A41" s="895"/>
      <c r="B41" s="889" t="s">
        <v>63</v>
      </c>
      <c r="C41" s="890"/>
      <c r="D41" s="135">
        <f t="shared" si="9"/>
        <v>0</v>
      </c>
      <c r="E41" s="136"/>
      <c r="F41" s="137"/>
      <c r="G41" s="136"/>
      <c r="H41" s="138"/>
      <c r="I41" s="136"/>
      <c r="J41" s="138"/>
      <c r="K41" s="136"/>
      <c r="L41" s="137"/>
      <c r="M41" s="139"/>
      <c r="N41" s="138"/>
      <c r="O41" s="139"/>
      <c r="P41" s="138"/>
      <c r="Q41" s="139"/>
      <c r="R41" s="138"/>
      <c r="S41" s="139"/>
      <c r="T41" s="138"/>
      <c r="U41" s="139"/>
      <c r="V41" s="138"/>
      <c r="W41" s="139"/>
      <c r="X41" s="138"/>
      <c r="Y41" s="139"/>
      <c r="Z41" s="138"/>
      <c r="AA41" s="139"/>
      <c r="AB41" s="138"/>
      <c r="AC41" s="139"/>
      <c r="AD41" s="138"/>
      <c r="AE41" s="139"/>
      <c r="AF41" s="138"/>
      <c r="AG41" s="139"/>
      <c r="AH41" s="138"/>
      <c r="AI41" s="139"/>
      <c r="AJ41" s="138"/>
      <c r="AK41" s="139"/>
      <c r="AL41" s="138"/>
      <c r="AM41" s="139"/>
      <c r="AN41" s="138"/>
      <c r="AO41" s="139"/>
      <c r="AP41" s="140"/>
      <c r="AQ41" s="141"/>
      <c r="AR41" s="139"/>
      <c r="AS41" s="138"/>
      <c r="AT41" s="138"/>
      <c r="AU41" s="138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2"/>
      <c r="CV41" s="2"/>
      <c r="CW41" s="2"/>
      <c r="CX41" s="2"/>
      <c r="CY41" s="2"/>
      <c r="CZ41" s="2"/>
    </row>
    <row r="42" spans="1:104" ht="27" customHeight="1" x14ac:dyDescent="0.2">
      <c r="A42" s="895"/>
      <c r="B42" s="889" t="s">
        <v>64</v>
      </c>
      <c r="C42" s="890"/>
      <c r="D42" s="135">
        <f>SUM(E42:AP42)</f>
        <v>0</v>
      </c>
      <c r="E42" s="136"/>
      <c r="F42" s="137"/>
      <c r="G42" s="136"/>
      <c r="H42" s="138"/>
      <c r="I42" s="136"/>
      <c r="J42" s="138"/>
      <c r="K42" s="136"/>
      <c r="L42" s="137"/>
      <c r="M42" s="139"/>
      <c r="N42" s="138"/>
      <c r="O42" s="139"/>
      <c r="P42" s="138"/>
      <c r="Q42" s="139"/>
      <c r="R42" s="138"/>
      <c r="S42" s="139"/>
      <c r="T42" s="138"/>
      <c r="U42" s="139"/>
      <c r="V42" s="138"/>
      <c r="W42" s="139"/>
      <c r="X42" s="138"/>
      <c r="Y42" s="139"/>
      <c r="Z42" s="138"/>
      <c r="AA42" s="139"/>
      <c r="AB42" s="138"/>
      <c r="AC42" s="139"/>
      <c r="AD42" s="138"/>
      <c r="AE42" s="139"/>
      <c r="AF42" s="138"/>
      <c r="AG42" s="139"/>
      <c r="AH42" s="138"/>
      <c r="AI42" s="139"/>
      <c r="AJ42" s="138"/>
      <c r="AK42" s="139"/>
      <c r="AL42" s="138"/>
      <c r="AM42" s="139"/>
      <c r="AN42" s="138"/>
      <c r="AO42" s="139"/>
      <c r="AP42" s="140"/>
      <c r="AQ42" s="141"/>
      <c r="AR42" s="139"/>
      <c r="AS42" s="138"/>
      <c r="AT42" s="138"/>
      <c r="AU42" s="138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2"/>
      <c r="CV42" s="2"/>
      <c r="CW42" s="2"/>
      <c r="CX42" s="2"/>
      <c r="CY42" s="2"/>
      <c r="CZ42" s="2"/>
    </row>
    <row r="43" spans="1:104" ht="18.75" customHeight="1" x14ac:dyDescent="0.2">
      <c r="A43" s="895"/>
      <c r="B43" s="889" t="s">
        <v>65</v>
      </c>
      <c r="C43" s="890"/>
      <c r="D43" s="142">
        <f t="shared" si="9"/>
        <v>0</v>
      </c>
      <c r="E43" s="136"/>
      <c r="F43" s="137"/>
      <c r="G43" s="136"/>
      <c r="H43" s="137"/>
      <c r="I43" s="136"/>
      <c r="J43" s="138"/>
      <c r="K43" s="136"/>
      <c r="L43" s="137"/>
      <c r="M43" s="139"/>
      <c r="N43" s="137"/>
      <c r="O43" s="143"/>
      <c r="P43" s="137"/>
      <c r="Q43" s="143"/>
      <c r="R43" s="137"/>
      <c r="S43" s="143"/>
      <c r="T43" s="137"/>
      <c r="U43" s="143"/>
      <c r="V43" s="137"/>
      <c r="W43" s="143"/>
      <c r="X43" s="137"/>
      <c r="Y43" s="143"/>
      <c r="Z43" s="137"/>
      <c r="AA43" s="143"/>
      <c r="AB43" s="137"/>
      <c r="AC43" s="143"/>
      <c r="AD43" s="137"/>
      <c r="AE43" s="143"/>
      <c r="AF43" s="137"/>
      <c r="AG43" s="143"/>
      <c r="AH43" s="137"/>
      <c r="AI43" s="143"/>
      <c r="AJ43" s="137"/>
      <c r="AK43" s="143"/>
      <c r="AL43" s="137"/>
      <c r="AM43" s="143"/>
      <c r="AN43" s="137"/>
      <c r="AO43" s="143"/>
      <c r="AP43" s="144"/>
      <c r="AQ43" s="141"/>
      <c r="AR43" s="143"/>
      <c r="AS43" s="137"/>
      <c r="AT43" s="138"/>
      <c r="AU43" s="13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2"/>
      <c r="CV43" s="2"/>
      <c r="CW43" s="2"/>
      <c r="CX43" s="2"/>
      <c r="CY43" s="2"/>
      <c r="CZ43" s="2"/>
    </row>
    <row r="44" spans="1:104" ht="18.75" customHeight="1" x14ac:dyDescent="0.2">
      <c r="A44" s="896"/>
      <c r="B44" s="889" t="s">
        <v>66</v>
      </c>
      <c r="C44" s="890"/>
      <c r="D44" s="145">
        <f t="shared" si="9"/>
        <v>0</v>
      </c>
      <c r="E44" s="136"/>
      <c r="F44" s="137"/>
      <c r="G44" s="136"/>
      <c r="H44" s="137"/>
      <c r="I44" s="136"/>
      <c r="J44" s="138"/>
      <c r="K44" s="136"/>
      <c r="L44" s="137"/>
      <c r="M44" s="139"/>
      <c r="N44" s="137"/>
      <c r="O44" s="143"/>
      <c r="P44" s="137"/>
      <c r="Q44" s="143"/>
      <c r="R44" s="137"/>
      <c r="S44" s="143"/>
      <c r="T44" s="137"/>
      <c r="U44" s="143"/>
      <c r="V44" s="137"/>
      <c r="W44" s="143"/>
      <c r="X44" s="137"/>
      <c r="Y44" s="143"/>
      <c r="Z44" s="137"/>
      <c r="AA44" s="143"/>
      <c r="AB44" s="137"/>
      <c r="AC44" s="143"/>
      <c r="AD44" s="137"/>
      <c r="AE44" s="143"/>
      <c r="AF44" s="137"/>
      <c r="AG44" s="143"/>
      <c r="AH44" s="137"/>
      <c r="AI44" s="143"/>
      <c r="AJ44" s="137"/>
      <c r="AK44" s="143"/>
      <c r="AL44" s="137"/>
      <c r="AM44" s="143"/>
      <c r="AN44" s="137"/>
      <c r="AO44" s="143"/>
      <c r="AP44" s="144"/>
      <c r="AQ44" s="141"/>
      <c r="AR44" s="143"/>
      <c r="AS44" s="137"/>
      <c r="AT44" s="138"/>
      <c r="AU44" s="13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2"/>
      <c r="CV44" s="2"/>
      <c r="CW44" s="2"/>
      <c r="CX44" s="2"/>
      <c r="CY44" s="2"/>
      <c r="CZ44" s="2"/>
    </row>
    <row r="45" spans="1:104" ht="18.75" customHeight="1" x14ac:dyDescent="0.2">
      <c r="A45" s="896"/>
      <c r="B45" s="889" t="s">
        <v>67</v>
      </c>
      <c r="C45" s="890"/>
      <c r="D45" s="145">
        <f t="shared" si="9"/>
        <v>0</v>
      </c>
      <c r="E45" s="136"/>
      <c r="F45" s="137"/>
      <c r="G45" s="136"/>
      <c r="H45" s="137"/>
      <c r="I45" s="136"/>
      <c r="J45" s="138"/>
      <c r="K45" s="136"/>
      <c r="L45" s="137"/>
      <c r="M45" s="139"/>
      <c r="N45" s="137"/>
      <c r="O45" s="143"/>
      <c r="P45" s="137"/>
      <c r="Q45" s="143"/>
      <c r="R45" s="137"/>
      <c r="S45" s="143"/>
      <c r="T45" s="137"/>
      <c r="U45" s="143"/>
      <c r="V45" s="137"/>
      <c r="W45" s="143"/>
      <c r="X45" s="137"/>
      <c r="Y45" s="143"/>
      <c r="Z45" s="137"/>
      <c r="AA45" s="143"/>
      <c r="AB45" s="137"/>
      <c r="AC45" s="143"/>
      <c r="AD45" s="137"/>
      <c r="AE45" s="143"/>
      <c r="AF45" s="137"/>
      <c r="AG45" s="143"/>
      <c r="AH45" s="137"/>
      <c r="AI45" s="143"/>
      <c r="AJ45" s="137"/>
      <c r="AK45" s="143"/>
      <c r="AL45" s="137"/>
      <c r="AM45" s="143"/>
      <c r="AN45" s="137"/>
      <c r="AO45" s="143"/>
      <c r="AP45" s="144"/>
      <c r="AQ45" s="141"/>
      <c r="AR45" s="143"/>
      <c r="AS45" s="137"/>
      <c r="AT45" s="138"/>
      <c r="AU45" s="138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2"/>
      <c r="CV45" s="2"/>
      <c r="CW45" s="2"/>
      <c r="CX45" s="2"/>
      <c r="CY45" s="2"/>
      <c r="CZ45" s="2"/>
    </row>
    <row r="46" spans="1:104" ht="18.75" customHeight="1" x14ac:dyDescent="0.2">
      <c r="A46" s="896"/>
      <c r="B46" s="889" t="s">
        <v>68</v>
      </c>
      <c r="C46" s="890"/>
      <c r="D46" s="145">
        <f t="shared" si="9"/>
        <v>0</v>
      </c>
      <c r="E46" s="136"/>
      <c r="F46" s="137"/>
      <c r="G46" s="136"/>
      <c r="H46" s="137"/>
      <c r="I46" s="136"/>
      <c r="J46" s="138"/>
      <c r="K46" s="136"/>
      <c r="L46" s="137"/>
      <c r="M46" s="139"/>
      <c r="N46" s="137"/>
      <c r="O46" s="143"/>
      <c r="P46" s="137"/>
      <c r="Q46" s="143"/>
      <c r="R46" s="137"/>
      <c r="S46" s="143"/>
      <c r="T46" s="137"/>
      <c r="U46" s="143"/>
      <c r="V46" s="137"/>
      <c r="W46" s="143"/>
      <c r="X46" s="137"/>
      <c r="Y46" s="143"/>
      <c r="Z46" s="137"/>
      <c r="AA46" s="143"/>
      <c r="AB46" s="137"/>
      <c r="AC46" s="143"/>
      <c r="AD46" s="137"/>
      <c r="AE46" s="143"/>
      <c r="AF46" s="137"/>
      <c r="AG46" s="143"/>
      <c r="AH46" s="137"/>
      <c r="AI46" s="143"/>
      <c r="AJ46" s="137"/>
      <c r="AK46" s="143"/>
      <c r="AL46" s="137"/>
      <c r="AM46" s="143"/>
      <c r="AN46" s="137"/>
      <c r="AO46" s="143"/>
      <c r="AP46" s="144"/>
      <c r="AQ46" s="141"/>
      <c r="AR46" s="143"/>
      <c r="AS46" s="137"/>
      <c r="AT46" s="138"/>
      <c r="AU46" s="138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2"/>
      <c r="CV46" s="2"/>
      <c r="CW46" s="2"/>
      <c r="CX46" s="2"/>
      <c r="CY46" s="2"/>
      <c r="CZ46" s="2"/>
    </row>
    <row r="47" spans="1:104" ht="18.75" customHeight="1" x14ac:dyDescent="0.2">
      <c r="A47" s="896"/>
      <c r="B47" s="889" t="s">
        <v>69</v>
      </c>
      <c r="C47" s="890"/>
      <c r="D47" s="145">
        <f t="shared" si="9"/>
        <v>0</v>
      </c>
      <c r="E47" s="136"/>
      <c r="F47" s="137"/>
      <c r="G47" s="136"/>
      <c r="H47" s="137"/>
      <c r="I47" s="136"/>
      <c r="J47" s="138"/>
      <c r="K47" s="136"/>
      <c r="L47" s="137"/>
      <c r="M47" s="139"/>
      <c r="N47" s="137"/>
      <c r="O47" s="143"/>
      <c r="P47" s="137"/>
      <c r="Q47" s="143"/>
      <c r="R47" s="137"/>
      <c r="S47" s="143"/>
      <c r="T47" s="137"/>
      <c r="U47" s="143"/>
      <c r="V47" s="137"/>
      <c r="W47" s="143"/>
      <c r="X47" s="137"/>
      <c r="Y47" s="143"/>
      <c r="Z47" s="137"/>
      <c r="AA47" s="143"/>
      <c r="AB47" s="137"/>
      <c r="AC47" s="143"/>
      <c r="AD47" s="137"/>
      <c r="AE47" s="143"/>
      <c r="AF47" s="137"/>
      <c r="AG47" s="143"/>
      <c r="AH47" s="137"/>
      <c r="AI47" s="143"/>
      <c r="AJ47" s="137"/>
      <c r="AK47" s="143"/>
      <c r="AL47" s="137"/>
      <c r="AM47" s="143"/>
      <c r="AN47" s="137"/>
      <c r="AO47" s="143"/>
      <c r="AP47" s="144"/>
      <c r="AQ47" s="141"/>
      <c r="AR47" s="143"/>
      <c r="AS47" s="137"/>
      <c r="AT47" s="138"/>
      <c r="AU47" s="138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2"/>
      <c r="CV47" s="2"/>
      <c r="CW47" s="2"/>
      <c r="CX47" s="2"/>
      <c r="CY47" s="2"/>
      <c r="CZ47" s="2"/>
    </row>
    <row r="48" spans="1:104" ht="18.75" customHeight="1" x14ac:dyDescent="0.2">
      <c r="A48" s="896"/>
      <c r="B48" s="889" t="s">
        <v>70</v>
      </c>
      <c r="C48" s="890"/>
      <c r="D48" s="145">
        <f t="shared" si="9"/>
        <v>0</v>
      </c>
      <c r="E48" s="136"/>
      <c r="F48" s="137"/>
      <c r="G48" s="136"/>
      <c r="H48" s="137"/>
      <c r="I48" s="136"/>
      <c r="J48" s="138"/>
      <c r="K48" s="136"/>
      <c r="L48" s="137"/>
      <c r="M48" s="139"/>
      <c r="N48" s="137"/>
      <c r="O48" s="143"/>
      <c r="P48" s="137"/>
      <c r="Q48" s="143"/>
      <c r="R48" s="137"/>
      <c r="S48" s="143"/>
      <c r="T48" s="137"/>
      <c r="U48" s="143"/>
      <c r="V48" s="137"/>
      <c r="W48" s="143"/>
      <c r="X48" s="137"/>
      <c r="Y48" s="143"/>
      <c r="Z48" s="137"/>
      <c r="AA48" s="143"/>
      <c r="AB48" s="137"/>
      <c r="AC48" s="143"/>
      <c r="AD48" s="137"/>
      <c r="AE48" s="143"/>
      <c r="AF48" s="137"/>
      <c r="AG48" s="143"/>
      <c r="AH48" s="137"/>
      <c r="AI48" s="143"/>
      <c r="AJ48" s="137"/>
      <c r="AK48" s="143"/>
      <c r="AL48" s="137"/>
      <c r="AM48" s="143"/>
      <c r="AN48" s="137"/>
      <c r="AO48" s="143"/>
      <c r="AP48" s="144"/>
      <c r="AQ48" s="141"/>
      <c r="AR48" s="143"/>
      <c r="AS48" s="137"/>
      <c r="AT48" s="138"/>
      <c r="AU48" s="138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2"/>
      <c r="CV48" s="2"/>
      <c r="CW48" s="2"/>
      <c r="CX48" s="2"/>
      <c r="CY48" s="2"/>
      <c r="CZ48" s="2"/>
    </row>
    <row r="49" spans="1:104" ht="18.75" customHeight="1" x14ac:dyDescent="0.2">
      <c r="A49" s="896"/>
      <c r="B49" s="889" t="s">
        <v>71</v>
      </c>
      <c r="C49" s="890"/>
      <c r="D49" s="145">
        <f t="shared" si="9"/>
        <v>0</v>
      </c>
      <c r="E49" s="136"/>
      <c r="F49" s="137"/>
      <c r="G49" s="136"/>
      <c r="H49" s="137"/>
      <c r="I49" s="136"/>
      <c r="J49" s="138"/>
      <c r="K49" s="136"/>
      <c r="L49" s="137"/>
      <c r="M49" s="139"/>
      <c r="N49" s="137"/>
      <c r="O49" s="143"/>
      <c r="P49" s="137"/>
      <c r="Q49" s="143"/>
      <c r="R49" s="137"/>
      <c r="S49" s="143"/>
      <c r="T49" s="137"/>
      <c r="U49" s="143"/>
      <c r="V49" s="137"/>
      <c r="W49" s="143"/>
      <c r="X49" s="137"/>
      <c r="Y49" s="143"/>
      <c r="Z49" s="137"/>
      <c r="AA49" s="143"/>
      <c r="AB49" s="137"/>
      <c r="AC49" s="143"/>
      <c r="AD49" s="137"/>
      <c r="AE49" s="143"/>
      <c r="AF49" s="137"/>
      <c r="AG49" s="143"/>
      <c r="AH49" s="137"/>
      <c r="AI49" s="143"/>
      <c r="AJ49" s="137"/>
      <c r="AK49" s="143"/>
      <c r="AL49" s="137"/>
      <c r="AM49" s="143"/>
      <c r="AN49" s="137"/>
      <c r="AO49" s="143"/>
      <c r="AP49" s="144"/>
      <c r="AQ49" s="141"/>
      <c r="AR49" s="143"/>
      <c r="AS49" s="137"/>
      <c r="AT49" s="138"/>
      <c r="AU49" s="13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2"/>
      <c r="CV49" s="2"/>
      <c r="CW49" s="2"/>
      <c r="CX49" s="2"/>
      <c r="CY49" s="2"/>
      <c r="CZ49" s="2"/>
    </row>
    <row r="50" spans="1:104" ht="18.75" customHeight="1" x14ac:dyDescent="0.2">
      <c r="A50" s="896"/>
      <c r="B50" s="889" t="s">
        <v>72</v>
      </c>
      <c r="C50" s="890"/>
      <c r="D50" s="146">
        <f t="shared" si="9"/>
        <v>0</v>
      </c>
      <c r="E50" s="136"/>
      <c r="F50" s="137"/>
      <c r="G50" s="136"/>
      <c r="H50" s="137"/>
      <c r="I50" s="136"/>
      <c r="J50" s="138"/>
      <c r="K50" s="136"/>
      <c r="L50" s="137"/>
      <c r="M50" s="139"/>
      <c r="N50" s="137"/>
      <c r="O50" s="143"/>
      <c r="P50" s="137"/>
      <c r="Q50" s="143"/>
      <c r="R50" s="137"/>
      <c r="S50" s="143"/>
      <c r="T50" s="137"/>
      <c r="U50" s="143"/>
      <c r="V50" s="137"/>
      <c r="W50" s="143"/>
      <c r="X50" s="137"/>
      <c r="Y50" s="143"/>
      <c r="Z50" s="137"/>
      <c r="AA50" s="143"/>
      <c r="AB50" s="137"/>
      <c r="AC50" s="143"/>
      <c r="AD50" s="137"/>
      <c r="AE50" s="143"/>
      <c r="AF50" s="137"/>
      <c r="AG50" s="143"/>
      <c r="AH50" s="137"/>
      <c r="AI50" s="143"/>
      <c r="AJ50" s="137"/>
      <c r="AK50" s="143"/>
      <c r="AL50" s="137"/>
      <c r="AM50" s="143"/>
      <c r="AN50" s="137"/>
      <c r="AO50" s="143"/>
      <c r="AP50" s="144"/>
      <c r="AQ50" s="141"/>
      <c r="AR50" s="143"/>
      <c r="AS50" s="137"/>
      <c r="AT50" s="138"/>
      <c r="AU50" s="138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2"/>
      <c r="CV50" s="2"/>
      <c r="CW50" s="2"/>
      <c r="CX50" s="2"/>
      <c r="CY50" s="2"/>
      <c r="CZ50" s="2"/>
    </row>
    <row r="51" spans="1:104" ht="18.75" customHeight="1" x14ac:dyDescent="0.2">
      <c r="A51" s="822"/>
      <c r="B51" s="889" t="s">
        <v>73</v>
      </c>
      <c r="C51" s="890"/>
      <c r="D51" s="135">
        <f t="shared" si="9"/>
        <v>0</v>
      </c>
      <c r="E51" s="136"/>
      <c r="F51" s="137"/>
      <c r="G51" s="136"/>
      <c r="H51" s="138"/>
      <c r="I51" s="136"/>
      <c r="J51" s="138"/>
      <c r="K51" s="136"/>
      <c r="L51" s="137"/>
      <c r="M51" s="139"/>
      <c r="N51" s="138"/>
      <c r="O51" s="139"/>
      <c r="P51" s="138"/>
      <c r="Q51" s="139"/>
      <c r="R51" s="138"/>
      <c r="S51" s="139"/>
      <c r="T51" s="138"/>
      <c r="U51" s="139"/>
      <c r="V51" s="138"/>
      <c r="W51" s="139"/>
      <c r="X51" s="138"/>
      <c r="Y51" s="139"/>
      <c r="Z51" s="138"/>
      <c r="AA51" s="139"/>
      <c r="AB51" s="138"/>
      <c r="AC51" s="139"/>
      <c r="AD51" s="138"/>
      <c r="AE51" s="139"/>
      <c r="AF51" s="138"/>
      <c r="AG51" s="139"/>
      <c r="AH51" s="138"/>
      <c r="AI51" s="139"/>
      <c r="AJ51" s="138"/>
      <c r="AK51" s="139"/>
      <c r="AL51" s="138"/>
      <c r="AM51" s="139"/>
      <c r="AN51" s="138"/>
      <c r="AO51" s="139"/>
      <c r="AP51" s="140"/>
      <c r="AQ51" s="141"/>
      <c r="AR51" s="139"/>
      <c r="AS51" s="138"/>
      <c r="AT51" s="138"/>
      <c r="AU51" s="138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2"/>
      <c r="CV51" s="2"/>
      <c r="CW51" s="2"/>
      <c r="CX51" s="2"/>
      <c r="CY51" s="2"/>
      <c r="CZ51" s="2"/>
    </row>
    <row r="52" spans="1:104" ht="18.75" customHeight="1" x14ac:dyDescent="0.2">
      <c r="A52" s="822"/>
      <c r="B52" s="901" t="s">
        <v>74</v>
      </c>
      <c r="C52" s="983"/>
      <c r="D52" s="428">
        <f t="shared" si="9"/>
        <v>0</v>
      </c>
      <c r="E52" s="149"/>
      <c r="F52" s="150"/>
      <c r="G52" s="149"/>
      <c r="H52" s="429"/>
      <c r="I52" s="149"/>
      <c r="J52" s="429"/>
      <c r="K52" s="149"/>
      <c r="L52" s="150"/>
      <c r="M52" s="152"/>
      <c r="N52" s="429"/>
      <c r="O52" s="152"/>
      <c r="P52" s="429"/>
      <c r="Q52" s="152"/>
      <c r="R52" s="429"/>
      <c r="S52" s="152"/>
      <c r="T52" s="429"/>
      <c r="U52" s="152"/>
      <c r="V52" s="429"/>
      <c r="W52" s="152"/>
      <c r="X52" s="429"/>
      <c r="Y52" s="152"/>
      <c r="Z52" s="429"/>
      <c r="AA52" s="152"/>
      <c r="AB52" s="429"/>
      <c r="AC52" s="152"/>
      <c r="AD52" s="429"/>
      <c r="AE52" s="152"/>
      <c r="AF52" s="429"/>
      <c r="AG52" s="152"/>
      <c r="AH52" s="429"/>
      <c r="AI52" s="152"/>
      <c r="AJ52" s="429"/>
      <c r="AK52" s="152"/>
      <c r="AL52" s="429"/>
      <c r="AM52" s="152"/>
      <c r="AN52" s="429"/>
      <c r="AO52" s="152"/>
      <c r="AP52" s="153"/>
      <c r="AQ52" s="154"/>
      <c r="AR52" s="152"/>
      <c r="AS52" s="429"/>
      <c r="AT52" s="429"/>
      <c r="AU52" s="429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2"/>
      <c r="CV52" s="2"/>
      <c r="CW52" s="2"/>
      <c r="CX52" s="2"/>
      <c r="CY52" s="2"/>
      <c r="CZ52" s="2"/>
    </row>
    <row r="53" spans="1:104" ht="15.6" customHeight="1" x14ac:dyDescent="0.2">
      <c r="A53" s="903" t="s">
        <v>75</v>
      </c>
      <c r="B53" s="904"/>
      <c r="C53" s="905"/>
      <c r="D53" s="142">
        <f t="shared" si="9"/>
        <v>0</v>
      </c>
      <c r="E53" s="129"/>
      <c r="F53" s="130"/>
      <c r="G53" s="129"/>
      <c r="H53" s="131"/>
      <c r="I53" s="129"/>
      <c r="J53" s="131"/>
      <c r="K53" s="129"/>
      <c r="L53" s="130"/>
      <c r="M53" s="132"/>
      <c r="N53" s="131"/>
      <c r="O53" s="132"/>
      <c r="P53" s="131"/>
      <c r="Q53" s="132"/>
      <c r="R53" s="131"/>
      <c r="S53" s="132"/>
      <c r="T53" s="131"/>
      <c r="U53" s="132"/>
      <c r="V53" s="131"/>
      <c r="W53" s="132"/>
      <c r="X53" s="131"/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131"/>
      <c r="AM53" s="132"/>
      <c r="AN53" s="131"/>
      <c r="AO53" s="132"/>
      <c r="AP53" s="133"/>
      <c r="AQ53" s="134"/>
      <c r="AR53" s="132"/>
      <c r="AS53" s="131"/>
      <c r="AT53" s="131"/>
      <c r="AU53" s="131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2"/>
      <c r="CV53" s="2"/>
      <c r="CW53" s="2"/>
      <c r="CX53" s="2"/>
      <c r="CY53" s="2"/>
      <c r="CZ53" s="2"/>
    </row>
    <row r="54" spans="1:104" ht="15.6" customHeight="1" x14ac:dyDescent="0.2">
      <c r="A54" s="906" t="s">
        <v>76</v>
      </c>
      <c r="B54" s="907"/>
      <c r="C54" s="908"/>
      <c r="D54" s="142">
        <f>SUM(E54:AP54)</f>
        <v>0</v>
      </c>
      <c r="E54" s="129"/>
      <c r="F54" s="130"/>
      <c r="G54" s="129"/>
      <c r="H54" s="131"/>
      <c r="I54" s="129"/>
      <c r="J54" s="131"/>
      <c r="K54" s="129"/>
      <c r="L54" s="130"/>
      <c r="M54" s="132"/>
      <c r="N54" s="131"/>
      <c r="O54" s="132"/>
      <c r="P54" s="131"/>
      <c r="Q54" s="132"/>
      <c r="R54" s="131"/>
      <c r="S54" s="132"/>
      <c r="T54" s="131"/>
      <c r="U54" s="132"/>
      <c r="V54" s="131"/>
      <c r="W54" s="132"/>
      <c r="X54" s="131"/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131"/>
      <c r="AM54" s="132"/>
      <c r="AN54" s="131"/>
      <c r="AO54" s="132"/>
      <c r="AP54" s="144"/>
      <c r="AQ54" s="141"/>
      <c r="AR54" s="139"/>
      <c r="AS54" s="138"/>
      <c r="AT54" s="138"/>
      <c r="AU54" s="138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2"/>
      <c r="CV54" s="2"/>
      <c r="CW54" s="2"/>
      <c r="CX54" s="2"/>
      <c r="CY54" s="2"/>
      <c r="CZ54" s="2"/>
    </row>
    <row r="55" spans="1:104" ht="15.6" customHeight="1" x14ac:dyDescent="0.2">
      <c r="A55" s="906" t="s">
        <v>65</v>
      </c>
      <c r="B55" s="907"/>
      <c r="C55" s="908"/>
      <c r="D55" s="155">
        <f t="shared" si="9"/>
        <v>0</v>
      </c>
      <c r="E55" s="136"/>
      <c r="F55" s="137"/>
      <c r="G55" s="136"/>
      <c r="H55" s="138"/>
      <c r="I55" s="136"/>
      <c r="J55" s="138"/>
      <c r="K55" s="136"/>
      <c r="L55" s="137"/>
      <c r="M55" s="139"/>
      <c r="N55" s="138"/>
      <c r="O55" s="139"/>
      <c r="P55" s="138"/>
      <c r="Q55" s="139"/>
      <c r="R55" s="138"/>
      <c r="S55" s="139"/>
      <c r="T55" s="138"/>
      <c r="U55" s="139"/>
      <c r="V55" s="138"/>
      <c r="W55" s="139"/>
      <c r="X55" s="138"/>
      <c r="Y55" s="139"/>
      <c r="Z55" s="138"/>
      <c r="AA55" s="139"/>
      <c r="AB55" s="138"/>
      <c r="AC55" s="139"/>
      <c r="AD55" s="138"/>
      <c r="AE55" s="139"/>
      <c r="AF55" s="138"/>
      <c r="AG55" s="139"/>
      <c r="AH55" s="138"/>
      <c r="AI55" s="139"/>
      <c r="AJ55" s="138"/>
      <c r="AK55" s="139"/>
      <c r="AL55" s="138"/>
      <c r="AM55" s="139"/>
      <c r="AN55" s="138"/>
      <c r="AO55" s="139"/>
      <c r="AP55" s="144"/>
      <c r="AQ55" s="141"/>
      <c r="AR55" s="139"/>
      <c r="AS55" s="138"/>
      <c r="AT55" s="138"/>
      <c r="AU55" s="138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2"/>
      <c r="CV55" s="2"/>
      <c r="CW55" s="2"/>
      <c r="CX55" s="2"/>
      <c r="CY55" s="2"/>
      <c r="CZ55" s="2"/>
    </row>
    <row r="56" spans="1:104" ht="15.6" customHeight="1" x14ac:dyDescent="0.2">
      <c r="A56" s="909" t="s">
        <v>77</v>
      </c>
      <c r="B56" s="910"/>
      <c r="C56" s="911"/>
      <c r="D56" s="156">
        <f t="shared" si="9"/>
        <v>0</v>
      </c>
      <c r="E56" s="149"/>
      <c r="F56" s="150"/>
      <c r="G56" s="149"/>
      <c r="H56" s="429"/>
      <c r="I56" s="149"/>
      <c r="J56" s="429"/>
      <c r="K56" s="149"/>
      <c r="L56" s="150"/>
      <c r="M56" s="152"/>
      <c r="N56" s="429"/>
      <c r="O56" s="152"/>
      <c r="P56" s="429"/>
      <c r="Q56" s="152"/>
      <c r="R56" s="429"/>
      <c r="S56" s="152"/>
      <c r="T56" s="429"/>
      <c r="U56" s="152"/>
      <c r="V56" s="429"/>
      <c r="W56" s="152"/>
      <c r="X56" s="429"/>
      <c r="Y56" s="152"/>
      <c r="Z56" s="429"/>
      <c r="AA56" s="152"/>
      <c r="AB56" s="429"/>
      <c r="AC56" s="152"/>
      <c r="AD56" s="429"/>
      <c r="AE56" s="152"/>
      <c r="AF56" s="429"/>
      <c r="AG56" s="152"/>
      <c r="AH56" s="429"/>
      <c r="AI56" s="152"/>
      <c r="AJ56" s="429"/>
      <c r="AK56" s="152"/>
      <c r="AL56" s="429"/>
      <c r="AM56" s="152"/>
      <c r="AN56" s="429"/>
      <c r="AO56" s="152"/>
      <c r="AP56" s="157"/>
      <c r="AQ56" s="158"/>
      <c r="AR56" s="159"/>
      <c r="AS56" s="160"/>
      <c r="AT56" s="160"/>
      <c r="AU56" s="160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2"/>
      <c r="CV56" s="2"/>
      <c r="CW56" s="2"/>
      <c r="CX56" s="2"/>
      <c r="CY56" s="2"/>
      <c r="CZ56" s="2"/>
    </row>
    <row r="57" spans="1:104" ht="22.5" customHeight="1" x14ac:dyDescent="0.2">
      <c r="A57" s="113" t="s">
        <v>78</v>
      </c>
      <c r="B57" s="9"/>
      <c r="C57" s="16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2"/>
      <c r="CV57" s="2"/>
      <c r="CW57" s="2"/>
      <c r="CX57" s="2"/>
      <c r="CY57" s="2"/>
      <c r="CZ57" s="2"/>
    </row>
    <row r="58" spans="1:104" ht="15.6" customHeight="1" x14ac:dyDescent="0.2">
      <c r="A58" s="1237" t="s">
        <v>79</v>
      </c>
      <c r="B58" s="1243" t="s">
        <v>80</v>
      </c>
      <c r="C58" s="954"/>
      <c r="D58" s="1244"/>
      <c r="E58" s="1110" t="s">
        <v>81</v>
      </c>
      <c r="F58" s="1218"/>
      <c r="G58" s="1218"/>
      <c r="H58" s="1218"/>
      <c r="I58" s="1218"/>
      <c r="J58" s="1218"/>
      <c r="K58" s="1218"/>
      <c r="L58" s="1218"/>
      <c r="M58" s="1218"/>
      <c r="N58" s="1218"/>
      <c r="O58" s="1218"/>
      <c r="P58" s="1218"/>
      <c r="Q58" s="1218"/>
      <c r="R58" s="1218"/>
      <c r="S58" s="1218"/>
      <c r="T58" s="1218"/>
      <c r="U58" s="1218"/>
      <c r="V58" s="1218"/>
      <c r="W58" s="1218"/>
      <c r="X58" s="1218"/>
      <c r="Y58" s="1218"/>
      <c r="Z58" s="1218"/>
      <c r="AA58" s="1218"/>
      <c r="AB58" s="1218"/>
      <c r="AC58" s="1218"/>
      <c r="AD58" s="1218"/>
      <c r="AE58" s="1218"/>
      <c r="AF58" s="1218"/>
      <c r="AG58" s="1218"/>
      <c r="AH58" s="1218"/>
      <c r="AI58" s="1218"/>
      <c r="AJ58" s="1218"/>
      <c r="AK58" s="1218"/>
      <c r="AL58" s="1218"/>
      <c r="AM58" s="1218"/>
      <c r="AN58" s="1218"/>
      <c r="AO58" s="1218"/>
      <c r="AP58" s="1223"/>
      <c r="AQ58" s="1238" t="s">
        <v>82</v>
      </c>
      <c r="AR58" s="1110" t="s">
        <v>7</v>
      </c>
      <c r="AS58" s="1218"/>
      <c r="AT58" s="1223"/>
      <c r="AU58" s="1257" t="s">
        <v>9</v>
      </c>
      <c r="AV58" s="1257" t="s">
        <v>65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2"/>
      <c r="CV58" s="2"/>
      <c r="CW58" s="2"/>
      <c r="CX58" s="2"/>
      <c r="CY58" s="2"/>
      <c r="CZ58" s="2"/>
    </row>
    <row r="59" spans="1:104" ht="15.6" customHeight="1" x14ac:dyDescent="0.2">
      <c r="A59" s="895"/>
      <c r="B59" s="913"/>
      <c r="C59" s="934"/>
      <c r="D59" s="935"/>
      <c r="E59" s="1109" t="s">
        <v>10</v>
      </c>
      <c r="F59" s="1219"/>
      <c r="G59" s="1109" t="s">
        <v>11</v>
      </c>
      <c r="H59" s="1219"/>
      <c r="I59" s="1109" t="s">
        <v>12</v>
      </c>
      <c r="J59" s="1219"/>
      <c r="K59" s="1109" t="s">
        <v>13</v>
      </c>
      <c r="L59" s="1219"/>
      <c r="M59" s="1109" t="s">
        <v>14</v>
      </c>
      <c r="N59" s="1219"/>
      <c r="O59" s="1109" t="s">
        <v>15</v>
      </c>
      <c r="P59" s="1219"/>
      <c r="Q59" s="1109" t="s">
        <v>16</v>
      </c>
      <c r="R59" s="1219"/>
      <c r="S59" s="1109" t="s">
        <v>17</v>
      </c>
      <c r="T59" s="1219"/>
      <c r="U59" s="1109" t="s">
        <v>18</v>
      </c>
      <c r="V59" s="1219"/>
      <c r="W59" s="1109" t="s">
        <v>19</v>
      </c>
      <c r="X59" s="1219"/>
      <c r="Y59" s="1109" t="s">
        <v>20</v>
      </c>
      <c r="Z59" s="1219"/>
      <c r="AA59" s="1109" t="s">
        <v>21</v>
      </c>
      <c r="AB59" s="1236"/>
      <c r="AC59" s="1109" t="s">
        <v>22</v>
      </c>
      <c r="AD59" s="1219"/>
      <c r="AE59" s="1109" t="s">
        <v>23</v>
      </c>
      <c r="AF59" s="1219"/>
      <c r="AG59" s="1109" t="s">
        <v>24</v>
      </c>
      <c r="AH59" s="1219"/>
      <c r="AI59" s="1109" t="s">
        <v>25</v>
      </c>
      <c r="AJ59" s="1219"/>
      <c r="AK59" s="1109" t="s">
        <v>26</v>
      </c>
      <c r="AL59" s="1219"/>
      <c r="AM59" s="1109" t="s">
        <v>27</v>
      </c>
      <c r="AN59" s="1219"/>
      <c r="AO59" s="1218" t="s">
        <v>28</v>
      </c>
      <c r="AP59" s="1223"/>
      <c r="AQ59" s="847"/>
      <c r="AR59" s="1232" t="s">
        <v>29</v>
      </c>
      <c r="AS59" s="1221" t="s">
        <v>30</v>
      </c>
      <c r="AT59" s="1262" t="s">
        <v>31</v>
      </c>
      <c r="AU59" s="861"/>
      <c r="AV59" s="861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2"/>
      <c r="CV59" s="2"/>
      <c r="CW59" s="2"/>
      <c r="CX59" s="2"/>
      <c r="CY59" s="2"/>
      <c r="CZ59" s="2"/>
    </row>
    <row r="60" spans="1:104" ht="15.6" customHeight="1" x14ac:dyDescent="0.2">
      <c r="A60" s="912"/>
      <c r="B60" s="162" t="s">
        <v>32</v>
      </c>
      <c r="C60" s="163" t="s">
        <v>33</v>
      </c>
      <c r="D60" s="830" t="s">
        <v>34</v>
      </c>
      <c r="E60" s="823" t="s">
        <v>33</v>
      </c>
      <c r="F60" s="166" t="s">
        <v>34</v>
      </c>
      <c r="G60" s="823" t="s">
        <v>33</v>
      </c>
      <c r="H60" s="166" t="s">
        <v>34</v>
      </c>
      <c r="I60" s="823" t="s">
        <v>33</v>
      </c>
      <c r="J60" s="166" t="s">
        <v>34</v>
      </c>
      <c r="K60" s="823" t="s">
        <v>33</v>
      </c>
      <c r="L60" s="166" t="s">
        <v>34</v>
      </c>
      <c r="M60" s="15" t="s">
        <v>33</v>
      </c>
      <c r="N60" s="826" t="s">
        <v>34</v>
      </c>
      <c r="O60" s="823" t="s">
        <v>33</v>
      </c>
      <c r="P60" s="166" t="s">
        <v>34</v>
      </c>
      <c r="Q60" s="15" t="s">
        <v>33</v>
      </c>
      <c r="R60" s="826" t="s">
        <v>34</v>
      </c>
      <c r="S60" s="15" t="s">
        <v>33</v>
      </c>
      <c r="T60" s="826" t="s">
        <v>34</v>
      </c>
      <c r="U60" s="823" t="s">
        <v>33</v>
      </c>
      <c r="V60" s="826" t="s">
        <v>34</v>
      </c>
      <c r="W60" s="823" t="s">
        <v>33</v>
      </c>
      <c r="X60" s="166" t="s">
        <v>34</v>
      </c>
      <c r="Y60" s="15" t="s">
        <v>33</v>
      </c>
      <c r="Z60" s="826" t="s">
        <v>34</v>
      </c>
      <c r="AA60" s="823" t="s">
        <v>33</v>
      </c>
      <c r="AB60" s="167" t="s">
        <v>34</v>
      </c>
      <c r="AC60" s="823" t="s">
        <v>33</v>
      </c>
      <c r="AD60" s="166" t="s">
        <v>34</v>
      </c>
      <c r="AE60" s="823" t="s">
        <v>33</v>
      </c>
      <c r="AF60" s="166" t="s">
        <v>34</v>
      </c>
      <c r="AG60" s="823" t="s">
        <v>33</v>
      </c>
      <c r="AH60" s="166" t="s">
        <v>34</v>
      </c>
      <c r="AI60" s="15" t="s">
        <v>33</v>
      </c>
      <c r="AJ60" s="826" t="s">
        <v>34</v>
      </c>
      <c r="AK60" s="823" t="s">
        <v>33</v>
      </c>
      <c r="AL60" s="166" t="s">
        <v>34</v>
      </c>
      <c r="AM60" s="15" t="s">
        <v>33</v>
      </c>
      <c r="AN60" s="826" t="s">
        <v>34</v>
      </c>
      <c r="AO60" s="716" t="s">
        <v>33</v>
      </c>
      <c r="AP60" s="826" t="s">
        <v>34</v>
      </c>
      <c r="AQ60" s="848"/>
      <c r="AR60" s="915"/>
      <c r="AS60" s="866"/>
      <c r="AT60" s="986"/>
      <c r="AU60" s="862"/>
      <c r="AV60" s="862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2"/>
      <c r="CV60" s="2"/>
      <c r="CW60" s="2"/>
      <c r="CX60" s="2"/>
      <c r="CY60" s="2"/>
      <c r="CZ60" s="2"/>
    </row>
    <row r="61" spans="1:104" ht="16.5" customHeight="1" x14ac:dyDescent="0.2">
      <c r="A61" s="169" t="s">
        <v>83</v>
      </c>
      <c r="B61" s="170">
        <f>SUM(C61+D61)</f>
        <v>0</v>
      </c>
      <c r="C61" s="171">
        <f>SUM(E61+G61+I61+K61+M61+O61+Q61+S61+U61+W61+Y61+AA61+AC61+AE61+AG61+AI61+AK61+AM61+AO61)</f>
        <v>0</v>
      </c>
      <c r="D61" s="172">
        <f t="shared" ref="D61:D65" si="10">SUM(F61+H61+J61+L61+N61+P61+R61+T61+V61+X61+Z61+AB61+AD61+AF61+AH61+AJ61+AL61+AN61+AP61)</f>
        <v>0</v>
      </c>
      <c r="E61" s="37"/>
      <c r="F61" s="38"/>
      <c r="G61" s="37"/>
      <c r="H61" s="39"/>
      <c r="I61" s="37"/>
      <c r="J61" s="39"/>
      <c r="K61" s="37"/>
      <c r="L61" s="39"/>
      <c r="M61" s="37"/>
      <c r="N61" s="39"/>
      <c r="O61" s="37"/>
      <c r="P61" s="39"/>
      <c r="Q61" s="37"/>
      <c r="R61" s="39"/>
      <c r="S61" s="37"/>
      <c r="T61" s="39"/>
      <c r="U61" s="37"/>
      <c r="V61" s="39"/>
      <c r="W61" s="37"/>
      <c r="X61" s="39"/>
      <c r="Y61" s="40"/>
      <c r="Z61" s="39"/>
      <c r="AA61" s="40"/>
      <c r="AB61" s="173"/>
      <c r="AC61" s="40"/>
      <c r="AD61" s="39"/>
      <c r="AE61" s="40"/>
      <c r="AF61" s="39"/>
      <c r="AG61" s="40"/>
      <c r="AH61" s="39"/>
      <c r="AI61" s="40"/>
      <c r="AJ61" s="39"/>
      <c r="AK61" s="40"/>
      <c r="AL61" s="39"/>
      <c r="AM61" s="40"/>
      <c r="AN61" s="39"/>
      <c r="AO61" s="174"/>
      <c r="AP61" s="173"/>
      <c r="AQ61" s="175"/>
      <c r="AR61" s="176"/>
      <c r="AS61" s="177"/>
      <c r="AT61" s="178"/>
      <c r="AU61" s="179"/>
      <c r="AV61" s="448"/>
      <c r="CA61" s="31" t="str">
        <f>IF(B61=0,"",IF(AQ61="",IF(B61="","","* No olvide digitar la columna Beneficiarios. "),""))</f>
        <v/>
      </c>
      <c r="CB61" s="31" t="str">
        <f>IF(B61&lt;AQ61,"* El número de Beneficiarios NO DEBE ser mayor que el Total. ","")</f>
        <v/>
      </c>
      <c r="CC61" s="31" t="str">
        <f>IF(B61&lt;&gt;SUM(AR61:AU61),"* Total Ingresos debe ser igual que Tipo de Estrategia más UAPORRINO. ","")</f>
        <v/>
      </c>
      <c r="CD61" s="31"/>
      <c r="CE61" s="31"/>
      <c r="CF61" s="31"/>
      <c r="CG61" s="32">
        <f>IF(B61&lt;AQ61,1,0)</f>
        <v>0</v>
      </c>
      <c r="CH61" s="32" t="str">
        <f>IF(B61=0,"",IF(AQ61="",IF(B61="","",1),0))</f>
        <v/>
      </c>
      <c r="CI61" s="32">
        <f>IF(B61&lt;&gt;SUM(AR61:AU61),1,0)</f>
        <v>0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2"/>
      <c r="CV61" s="2"/>
      <c r="CW61" s="2"/>
      <c r="CX61" s="2"/>
      <c r="CY61" s="2"/>
      <c r="CZ61" s="2"/>
    </row>
    <row r="62" spans="1:104" ht="16.5" customHeight="1" x14ac:dyDescent="0.2">
      <c r="A62" s="180" t="s">
        <v>84</v>
      </c>
      <c r="B62" s="181">
        <f>SUM(C62+D62)</f>
        <v>0</v>
      </c>
      <c r="C62" s="182">
        <f>SUM(E62+G62+I62+K62+M62+O62+Q62+S62+U62+W62+Y62+AA62+AC62+AE62+AG62+AI62+AK62+AM62+AO62)</f>
        <v>0</v>
      </c>
      <c r="D62" s="183">
        <f t="shared" si="10"/>
        <v>0</v>
      </c>
      <c r="E62" s="51"/>
      <c r="F62" s="57"/>
      <c r="G62" s="51"/>
      <c r="H62" s="52"/>
      <c r="I62" s="51"/>
      <c r="J62" s="52"/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3"/>
      <c r="Z62" s="52"/>
      <c r="AA62" s="53"/>
      <c r="AB62" s="184"/>
      <c r="AC62" s="53"/>
      <c r="AD62" s="52"/>
      <c r="AE62" s="53"/>
      <c r="AF62" s="52"/>
      <c r="AG62" s="53"/>
      <c r="AH62" s="52"/>
      <c r="AI62" s="53"/>
      <c r="AJ62" s="52"/>
      <c r="AK62" s="53"/>
      <c r="AL62" s="52"/>
      <c r="AM62" s="53"/>
      <c r="AN62" s="52"/>
      <c r="AO62" s="185"/>
      <c r="AP62" s="184"/>
      <c r="AQ62" s="186"/>
      <c r="AR62" s="176"/>
      <c r="AS62" s="177"/>
      <c r="AT62" s="178"/>
      <c r="AU62" s="178"/>
      <c r="AV62" s="449"/>
      <c r="CA62" s="31" t="str">
        <f t="shared" ref="CA62:CA65" si="11">IF(B62=0,"",IF(AQ62="",IF(B62="","","* No olvide digitar la columna Beneficiarios. "),""))</f>
        <v/>
      </c>
      <c r="CB62" s="31" t="str">
        <f t="shared" ref="CB62:CB65" si="12">IF(B62&lt;AQ62,"* El número de Beneficiarios NO DEBE ser mayor que el Total. ","")</f>
        <v/>
      </c>
      <c r="CC62" s="31" t="str">
        <f t="shared" ref="CC62:CC64" si="13">IF(B62&lt;&gt;SUM(AR62:AU62),"* Total Ingresos debe ser igual que Tipo de Estrategia más UAPORRINO. ","")</f>
        <v/>
      </c>
      <c r="CD62" s="31"/>
      <c r="CE62" s="31"/>
      <c r="CF62" s="31"/>
      <c r="CG62" s="32">
        <f t="shared" ref="CG62:CG65" si="14">IF(B62&lt;AQ62,1,0)</f>
        <v>0</v>
      </c>
      <c r="CH62" s="32" t="str">
        <f t="shared" ref="CH62:CH65" si="15">IF(B62=0,"",IF(AQ62="",IF(B62="","",1),0))</f>
        <v/>
      </c>
      <c r="CI62" s="32">
        <f t="shared" ref="CI62:CI65" si="16">IF(B62&lt;&gt;SUM(AR62:AU62),1,0)</f>
        <v>0</v>
      </c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2"/>
      <c r="CV62" s="2"/>
      <c r="CW62" s="2"/>
      <c r="CX62" s="2"/>
      <c r="CY62" s="2"/>
      <c r="CZ62" s="2"/>
    </row>
    <row r="63" spans="1:104" ht="16.5" customHeight="1" x14ac:dyDescent="0.2">
      <c r="A63" s="180" t="s">
        <v>85</v>
      </c>
      <c r="B63" s="181">
        <f>SUM(C63+D63)</f>
        <v>0</v>
      </c>
      <c r="C63" s="182">
        <f>SUM(E63+G63+I63+K63+M63+O63+Q63+S63+U63+W63+Y63+AA63+AC63+AE63+AG63+AI63+AK63+AM63+AO63)</f>
        <v>0</v>
      </c>
      <c r="D63" s="183">
        <f t="shared" si="10"/>
        <v>0</v>
      </c>
      <c r="E63" s="51"/>
      <c r="F63" s="57"/>
      <c r="G63" s="51"/>
      <c r="H63" s="52"/>
      <c r="I63" s="51"/>
      <c r="J63" s="52"/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3"/>
      <c r="Z63" s="52"/>
      <c r="AA63" s="53"/>
      <c r="AB63" s="184"/>
      <c r="AC63" s="53"/>
      <c r="AD63" s="52"/>
      <c r="AE63" s="53"/>
      <c r="AF63" s="52"/>
      <c r="AG63" s="53"/>
      <c r="AH63" s="52"/>
      <c r="AI63" s="53"/>
      <c r="AJ63" s="52"/>
      <c r="AK63" s="53"/>
      <c r="AL63" s="52"/>
      <c r="AM63" s="53"/>
      <c r="AN63" s="52"/>
      <c r="AO63" s="185"/>
      <c r="AP63" s="184"/>
      <c r="AQ63" s="186"/>
      <c r="AR63" s="176"/>
      <c r="AS63" s="177"/>
      <c r="AT63" s="178"/>
      <c r="AU63" s="178"/>
      <c r="AV63" s="449"/>
      <c r="CA63" s="31" t="str">
        <f t="shared" si="11"/>
        <v/>
      </c>
      <c r="CB63" s="31" t="str">
        <f t="shared" si="12"/>
        <v/>
      </c>
      <c r="CC63" s="31" t="str">
        <f t="shared" si="13"/>
        <v/>
      </c>
      <c r="CD63" s="31"/>
      <c r="CE63" s="31"/>
      <c r="CF63" s="31"/>
      <c r="CG63" s="32">
        <f t="shared" si="14"/>
        <v>0</v>
      </c>
      <c r="CH63" s="32" t="str">
        <f t="shared" si="15"/>
        <v/>
      </c>
      <c r="CI63" s="32">
        <f t="shared" si="16"/>
        <v>0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2"/>
      <c r="CV63" s="2"/>
      <c r="CW63" s="2"/>
      <c r="CX63" s="2"/>
      <c r="CY63" s="2"/>
      <c r="CZ63" s="2"/>
    </row>
    <row r="64" spans="1:104" ht="16.5" customHeight="1" x14ac:dyDescent="0.2">
      <c r="A64" s="180" t="s">
        <v>86</v>
      </c>
      <c r="B64" s="181">
        <f>SUM(C64+D64)</f>
        <v>0</v>
      </c>
      <c r="C64" s="182">
        <f>SUM(E64+G64+I64+K64+M64+O64+Q64+S64+U64+W64+Y64+AA64+AC64+AE64+AG64+AI64+AK64+AM64+AO64)</f>
        <v>0</v>
      </c>
      <c r="D64" s="183">
        <f t="shared" si="10"/>
        <v>0</v>
      </c>
      <c r="E64" s="51"/>
      <c r="F64" s="57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  <c r="R64" s="52"/>
      <c r="S64" s="51"/>
      <c r="T64" s="52"/>
      <c r="U64" s="51"/>
      <c r="V64" s="52"/>
      <c r="W64" s="51"/>
      <c r="X64" s="52"/>
      <c r="Y64" s="53"/>
      <c r="Z64" s="52"/>
      <c r="AA64" s="53"/>
      <c r="AB64" s="184"/>
      <c r="AC64" s="53"/>
      <c r="AD64" s="52"/>
      <c r="AE64" s="53"/>
      <c r="AF64" s="52"/>
      <c r="AG64" s="53"/>
      <c r="AH64" s="52"/>
      <c r="AI64" s="53"/>
      <c r="AJ64" s="52"/>
      <c r="AK64" s="53"/>
      <c r="AL64" s="52"/>
      <c r="AM64" s="53"/>
      <c r="AN64" s="52"/>
      <c r="AO64" s="185"/>
      <c r="AP64" s="184"/>
      <c r="AQ64" s="186"/>
      <c r="AR64" s="176"/>
      <c r="AS64" s="177"/>
      <c r="AT64" s="178"/>
      <c r="AU64" s="178"/>
      <c r="AV64" s="449"/>
      <c r="CA64" s="31" t="str">
        <f t="shared" si="11"/>
        <v/>
      </c>
      <c r="CB64" s="31" t="str">
        <f t="shared" si="12"/>
        <v/>
      </c>
      <c r="CC64" s="31" t="str">
        <f t="shared" si="13"/>
        <v/>
      </c>
      <c r="CD64" s="31"/>
      <c r="CE64" s="31"/>
      <c r="CF64" s="31"/>
      <c r="CG64" s="32">
        <f t="shared" si="14"/>
        <v>0</v>
      </c>
      <c r="CH64" s="32" t="str">
        <f t="shared" si="15"/>
        <v/>
      </c>
      <c r="CI64" s="32">
        <f t="shared" si="16"/>
        <v>0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2"/>
      <c r="CV64" s="2"/>
      <c r="CW64" s="2"/>
      <c r="CX64" s="2"/>
      <c r="CY64" s="2"/>
      <c r="CZ64" s="2"/>
    </row>
    <row r="65" spans="1:104" ht="16.5" customHeight="1" x14ac:dyDescent="0.2">
      <c r="A65" s="180" t="s">
        <v>87</v>
      </c>
      <c r="B65" s="187">
        <f>SUM(C65+D65)</f>
        <v>0</v>
      </c>
      <c r="C65" s="188">
        <f>SUM(E65+G65+I65+K65+M65+O65+Q65+S65+U65+W65+Y65+AA65+AC65+AE65+AG65+AI65+AK65+AM65+AO65)</f>
        <v>0</v>
      </c>
      <c r="D65" s="189">
        <f t="shared" si="10"/>
        <v>0</v>
      </c>
      <c r="E65" s="190"/>
      <c r="F65" s="90"/>
      <c r="G65" s="190"/>
      <c r="H65" s="191"/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2"/>
      <c r="Z65" s="191"/>
      <c r="AA65" s="192"/>
      <c r="AB65" s="193"/>
      <c r="AC65" s="192"/>
      <c r="AD65" s="191"/>
      <c r="AE65" s="192"/>
      <c r="AF65" s="191"/>
      <c r="AG65" s="192"/>
      <c r="AH65" s="191"/>
      <c r="AI65" s="192"/>
      <c r="AJ65" s="191"/>
      <c r="AK65" s="192"/>
      <c r="AL65" s="191"/>
      <c r="AM65" s="192"/>
      <c r="AN65" s="191"/>
      <c r="AO65" s="194"/>
      <c r="AP65" s="193"/>
      <c r="AQ65" s="195"/>
      <c r="AR65" s="196"/>
      <c r="AS65" s="197"/>
      <c r="AT65" s="198"/>
      <c r="AU65" s="198"/>
      <c r="AV65" s="450"/>
      <c r="CA65" s="31" t="str">
        <f t="shared" si="11"/>
        <v/>
      </c>
      <c r="CB65" s="31" t="str">
        <f t="shared" si="12"/>
        <v/>
      </c>
      <c r="CC65" s="31" t="str">
        <f>IF(B65&lt;&gt;SUM(AR65:AU65),"* Total Ingresos debe ser igual que Tipo de Estrategia más UAPORRINO. ","")</f>
        <v/>
      </c>
      <c r="CD65" s="31"/>
      <c r="CE65" s="31"/>
      <c r="CF65" s="31"/>
      <c r="CG65" s="32">
        <f t="shared" si="14"/>
        <v>0</v>
      </c>
      <c r="CH65" s="32" t="str">
        <f t="shared" si="15"/>
        <v/>
      </c>
      <c r="CI65" s="32">
        <f t="shared" si="16"/>
        <v>0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2"/>
      <c r="CV65" s="2"/>
      <c r="CW65" s="2"/>
      <c r="CX65" s="2"/>
      <c r="CY65" s="2"/>
      <c r="CZ65" s="2"/>
    </row>
    <row r="66" spans="1:104" ht="15.6" customHeight="1" x14ac:dyDescent="0.2">
      <c r="A66" s="751" t="s">
        <v>5</v>
      </c>
      <c r="B66" s="200">
        <f>SUM(B61:B65)</f>
        <v>0</v>
      </c>
      <c r="C66" s="201">
        <f>SUM(C61:C65)</f>
        <v>0</v>
      </c>
      <c r="D66" s="831">
        <f>SUM(D61:D65)</f>
        <v>0</v>
      </c>
      <c r="E66" s="203">
        <f t="shared" ref="E66:AS66" si="17">SUM(E61:E65)</f>
        <v>0</v>
      </c>
      <c r="F66" s="79">
        <f>SUM(F61:F65)</f>
        <v>0</v>
      </c>
      <c r="G66" s="203">
        <f t="shared" si="17"/>
        <v>0</v>
      </c>
      <c r="H66" s="204">
        <f t="shared" si="17"/>
        <v>0</v>
      </c>
      <c r="I66" s="203">
        <f t="shared" si="17"/>
        <v>0</v>
      </c>
      <c r="J66" s="204">
        <f t="shared" si="17"/>
        <v>0</v>
      </c>
      <c r="K66" s="203">
        <f t="shared" si="17"/>
        <v>0</v>
      </c>
      <c r="L66" s="204">
        <f t="shared" si="17"/>
        <v>0</v>
      </c>
      <c r="M66" s="203">
        <f t="shared" si="17"/>
        <v>0</v>
      </c>
      <c r="N66" s="204">
        <f t="shared" si="17"/>
        <v>0</v>
      </c>
      <c r="O66" s="203">
        <f t="shared" si="17"/>
        <v>0</v>
      </c>
      <c r="P66" s="204">
        <f t="shared" si="17"/>
        <v>0</v>
      </c>
      <c r="Q66" s="203">
        <f t="shared" si="17"/>
        <v>0</v>
      </c>
      <c r="R66" s="204">
        <f t="shared" si="17"/>
        <v>0</v>
      </c>
      <c r="S66" s="203">
        <f t="shared" si="17"/>
        <v>0</v>
      </c>
      <c r="T66" s="204">
        <f t="shared" si="17"/>
        <v>0</v>
      </c>
      <c r="U66" s="203">
        <f t="shared" si="17"/>
        <v>0</v>
      </c>
      <c r="V66" s="204">
        <f t="shared" si="17"/>
        <v>0</v>
      </c>
      <c r="W66" s="203">
        <f t="shared" si="17"/>
        <v>0</v>
      </c>
      <c r="X66" s="204">
        <f t="shared" si="17"/>
        <v>0</v>
      </c>
      <c r="Y66" s="205">
        <f t="shared" si="17"/>
        <v>0</v>
      </c>
      <c r="Z66" s="204">
        <f t="shared" si="17"/>
        <v>0</v>
      </c>
      <c r="AA66" s="206">
        <f t="shared" si="17"/>
        <v>0</v>
      </c>
      <c r="AB66" s="207">
        <f t="shared" si="17"/>
        <v>0</v>
      </c>
      <c r="AC66" s="205">
        <f t="shared" si="17"/>
        <v>0</v>
      </c>
      <c r="AD66" s="204">
        <f t="shared" si="17"/>
        <v>0</v>
      </c>
      <c r="AE66" s="205">
        <f t="shared" si="17"/>
        <v>0</v>
      </c>
      <c r="AF66" s="204">
        <f t="shared" si="17"/>
        <v>0</v>
      </c>
      <c r="AG66" s="205">
        <f t="shared" si="17"/>
        <v>0</v>
      </c>
      <c r="AH66" s="204">
        <f t="shared" si="17"/>
        <v>0</v>
      </c>
      <c r="AI66" s="205">
        <f t="shared" si="17"/>
        <v>0</v>
      </c>
      <c r="AJ66" s="204">
        <f t="shared" si="17"/>
        <v>0</v>
      </c>
      <c r="AK66" s="205">
        <f t="shared" si="17"/>
        <v>0</v>
      </c>
      <c r="AL66" s="204">
        <f t="shared" si="17"/>
        <v>0</v>
      </c>
      <c r="AM66" s="205">
        <f t="shared" si="17"/>
        <v>0</v>
      </c>
      <c r="AN66" s="204">
        <f t="shared" si="17"/>
        <v>0</v>
      </c>
      <c r="AO66" s="206">
        <f t="shared" si="17"/>
        <v>0</v>
      </c>
      <c r="AP66" s="207">
        <f t="shared" si="17"/>
        <v>0</v>
      </c>
      <c r="AQ66" s="208">
        <f t="shared" si="17"/>
        <v>0</v>
      </c>
      <c r="AR66" s="209">
        <f t="shared" si="17"/>
        <v>0</v>
      </c>
      <c r="AS66" s="210">
        <f t="shared" si="17"/>
        <v>0</v>
      </c>
      <c r="AT66" s="211">
        <f>SUM(AT61:AT65)</f>
        <v>0</v>
      </c>
      <c r="AU66" s="211">
        <f>SUM(AU61:AU65)</f>
        <v>0</v>
      </c>
      <c r="AV66" s="575">
        <f>SUM(AV61:AV65)</f>
        <v>0</v>
      </c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2"/>
      <c r="CV66" s="2"/>
      <c r="CW66" s="2"/>
      <c r="CX66" s="2"/>
      <c r="CY66" s="2"/>
      <c r="CZ66" s="2"/>
    </row>
    <row r="67" spans="1:104" ht="28.5" customHeight="1" x14ac:dyDescent="0.2">
      <c r="A67" s="113" t="s">
        <v>88</v>
      </c>
      <c r="D67" s="9"/>
      <c r="E67" s="9"/>
      <c r="F67" s="9"/>
      <c r="G67" s="9"/>
      <c r="H67" s="9"/>
      <c r="I67" s="9"/>
      <c r="J67" s="9"/>
      <c r="K67" s="9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2"/>
      <c r="CV67" s="2"/>
      <c r="CW67" s="2"/>
      <c r="CX67" s="2"/>
      <c r="CY67" s="2"/>
      <c r="CZ67" s="2"/>
    </row>
    <row r="68" spans="1:104" ht="39" customHeight="1" x14ac:dyDescent="0.2">
      <c r="A68" s="820" t="s">
        <v>79</v>
      </c>
      <c r="B68" s="819" t="s">
        <v>80</v>
      </c>
      <c r="C68" s="821" t="s">
        <v>29</v>
      </c>
      <c r="D68" s="821" t="s">
        <v>89</v>
      </c>
      <c r="E68" s="821" t="s">
        <v>31</v>
      </c>
      <c r="F68" s="821" t="s">
        <v>9</v>
      </c>
      <c r="G68" s="821" t="s">
        <v>8</v>
      </c>
      <c r="I68" s="6"/>
      <c r="J68" s="6"/>
      <c r="K68" s="6"/>
      <c r="AU68" s="6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2"/>
      <c r="CV68" s="2"/>
      <c r="CW68" s="2"/>
      <c r="CX68" s="2"/>
      <c r="CY68" s="2"/>
      <c r="CZ68" s="2"/>
    </row>
    <row r="69" spans="1:104" ht="20.25" customHeight="1" x14ac:dyDescent="0.2">
      <c r="A69" s="169" t="s">
        <v>84</v>
      </c>
      <c r="B69" s="215">
        <f>SUM(C69:G69)</f>
        <v>0</v>
      </c>
      <c r="C69" s="216"/>
      <c r="D69" s="216"/>
      <c r="E69" s="216"/>
      <c r="F69" s="216"/>
      <c r="G69" s="216"/>
      <c r="I69" s="6"/>
      <c r="J69" s="6"/>
      <c r="K69" s="6"/>
      <c r="AU69" s="6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2"/>
      <c r="CV69" s="2"/>
      <c r="CW69" s="2"/>
      <c r="CX69" s="2"/>
      <c r="CY69" s="2"/>
      <c r="CZ69" s="2"/>
    </row>
    <row r="70" spans="1:104" ht="20.25" customHeight="1" x14ac:dyDescent="0.2">
      <c r="A70" s="180" t="s">
        <v>85</v>
      </c>
      <c r="B70" s="217">
        <f t="shared" ref="B70:B72" si="18">SUM(C70:G70)</f>
        <v>0</v>
      </c>
      <c r="C70" s="100"/>
      <c r="D70" s="100"/>
      <c r="E70" s="100"/>
      <c r="F70" s="100"/>
      <c r="G70" s="100"/>
      <c r="I70" s="6"/>
      <c r="J70" s="6"/>
      <c r="K70" s="6"/>
      <c r="AU70" s="6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2"/>
      <c r="CV70" s="2"/>
      <c r="CW70" s="2"/>
      <c r="CX70" s="2"/>
      <c r="CY70" s="2"/>
      <c r="CZ70" s="2"/>
    </row>
    <row r="71" spans="1:104" ht="20.25" customHeight="1" x14ac:dyDescent="0.2">
      <c r="A71" s="180" t="s">
        <v>86</v>
      </c>
      <c r="B71" s="217">
        <f t="shared" si="18"/>
        <v>0</v>
      </c>
      <c r="C71" s="100"/>
      <c r="D71" s="100"/>
      <c r="E71" s="100"/>
      <c r="F71" s="100"/>
      <c r="G71" s="100"/>
      <c r="I71" s="6"/>
      <c r="J71" s="6"/>
      <c r="K71" s="6"/>
      <c r="AU71" s="6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2"/>
      <c r="CV71" s="2"/>
      <c r="CW71" s="2"/>
      <c r="CX71" s="2"/>
      <c r="CY71" s="2"/>
      <c r="CZ71" s="2"/>
    </row>
    <row r="72" spans="1:104" ht="20.25" customHeight="1" x14ac:dyDescent="0.2">
      <c r="A72" s="180" t="s">
        <v>87</v>
      </c>
      <c r="B72" s="218">
        <f t="shared" si="18"/>
        <v>0</v>
      </c>
      <c r="C72" s="91"/>
      <c r="D72" s="91"/>
      <c r="E72" s="91"/>
      <c r="F72" s="91"/>
      <c r="G72" s="91"/>
      <c r="I72" s="6"/>
      <c r="J72" s="6"/>
      <c r="K72" s="6"/>
      <c r="AU72" s="6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2"/>
      <c r="CV72" s="2"/>
      <c r="CW72" s="2"/>
      <c r="CX72" s="2"/>
      <c r="CY72" s="2"/>
      <c r="CZ72" s="2"/>
    </row>
    <row r="73" spans="1:104" ht="15" customHeight="1" x14ac:dyDescent="0.2">
      <c r="A73" s="751" t="s">
        <v>5</v>
      </c>
      <c r="B73" s="219">
        <f>SUM(B69:B72)</f>
        <v>0</v>
      </c>
      <c r="C73" s="219">
        <f>SUM(C69:C72)</f>
        <v>0</v>
      </c>
      <c r="D73" s="219">
        <f t="shared" ref="D73:E73" si="19">SUM(D69:D72)</f>
        <v>0</v>
      </c>
      <c r="E73" s="219">
        <f t="shared" si="19"/>
        <v>0</v>
      </c>
      <c r="F73" s="219">
        <f>SUM(F69:F72)</f>
        <v>0</v>
      </c>
      <c r="G73" s="219">
        <f>SUM(G69:G72)</f>
        <v>0</v>
      </c>
      <c r="I73" s="6"/>
      <c r="J73" s="6"/>
      <c r="K73" s="6"/>
      <c r="AU73" s="6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2"/>
      <c r="CV73" s="2"/>
      <c r="CW73" s="2"/>
      <c r="CX73" s="2"/>
      <c r="CY73" s="2"/>
      <c r="CZ73" s="2"/>
    </row>
    <row r="74" spans="1:104" ht="29.25" customHeight="1" x14ac:dyDescent="0.2">
      <c r="A74" s="113" t="s">
        <v>90</v>
      </c>
      <c r="D74" s="6"/>
      <c r="E74" s="6"/>
      <c r="F74" s="6"/>
      <c r="G74" s="6"/>
      <c r="H74" s="6"/>
      <c r="I74" s="6"/>
      <c r="J74" s="6"/>
      <c r="K74" s="6"/>
      <c r="AU74" s="6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2"/>
      <c r="CV74" s="2"/>
      <c r="CW74" s="2"/>
      <c r="CX74" s="2"/>
      <c r="CY74" s="2"/>
      <c r="CZ74" s="2"/>
    </row>
    <row r="75" spans="1:104" ht="45" customHeight="1" x14ac:dyDescent="0.2">
      <c r="A75" s="820" t="s">
        <v>79</v>
      </c>
      <c r="B75" s="819" t="s">
        <v>80</v>
      </c>
      <c r="C75" s="821" t="s">
        <v>29</v>
      </c>
      <c r="D75" s="821" t="s">
        <v>89</v>
      </c>
      <c r="E75" s="821" t="s">
        <v>31</v>
      </c>
      <c r="F75" s="821" t="s">
        <v>9</v>
      </c>
      <c r="G75" s="821" t="s">
        <v>8</v>
      </c>
      <c r="I75" s="6"/>
      <c r="J75" s="6"/>
      <c r="K75" s="6"/>
      <c r="AU75" s="6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2"/>
      <c r="CV75" s="2"/>
      <c r="CW75" s="2"/>
      <c r="CX75" s="2"/>
      <c r="CY75" s="2"/>
      <c r="CZ75" s="2"/>
    </row>
    <row r="76" spans="1:104" ht="17.25" customHeight="1" x14ac:dyDescent="0.2">
      <c r="A76" s="169" t="s">
        <v>84</v>
      </c>
      <c r="B76" s="215">
        <f>SUM(C76:G76)</f>
        <v>0</v>
      </c>
      <c r="C76" s="216"/>
      <c r="D76" s="216"/>
      <c r="E76" s="216"/>
      <c r="F76" s="216"/>
      <c r="G76" s="216"/>
      <c r="I76" s="6"/>
      <c r="J76" s="6"/>
      <c r="K76" s="6"/>
      <c r="AU76" s="6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2"/>
      <c r="CV76" s="2"/>
      <c r="CW76" s="2"/>
      <c r="CX76" s="2"/>
      <c r="CY76" s="2"/>
      <c r="CZ76" s="2"/>
    </row>
    <row r="77" spans="1:104" ht="17.25" customHeight="1" x14ac:dyDescent="0.2">
      <c r="A77" s="180" t="s">
        <v>85</v>
      </c>
      <c r="B77" s="217">
        <f t="shared" ref="B77:B79" si="20">SUM(C77:G77)</f>
        <v>0</v>
      </c>
      <c r="C77" s="100"/>
      <c r="D77" s="100"/>
      <c r="E77" s="100"/>
      <c r="F77" s="100"/>
      <c r="G77" s="100"/>
      <c r="I77" s="6"/>
      <c r="J77" s="6"/>
      <c r="K77" s="6"/>
      <c r="AU77" s="6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2"/>
      <c r="CV77" s="2"/>
      <c r="CW77" s="2"/>
      <c r="CX77" s="2"/>
      <c r="CY77" s="2"/>
      <c r="CZ77" s="2"/>
    </row>
    <row r="78" spans="1:104" ht="17.25" customHeight="1" x14ac:dyDescent="0.2">
      <c r="A78" s="180" t="s">
        <v>86</v>
      </c>
      <c r="B78" s="217">
        <f t="shared" si="20"/>
        <v>0</v>
      </c>
      <c r="C78" s="100"/>
      <c r="D78" s="100"/>
      <c r="E78" s="100"/>
      <c r="F78" s="100"/>
      <c r="G78" s="100"/>
      <c r="I78" s="6"/>
      <c r="J78" s="6"/>
      <c r="K78" s="6"/>
      <c r="AU78" s="6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2"/>
      <c r="CV78" s="2"/>
      <c r="CW78" s="2"/>
      <c r="CX78" s="2"/>
      <c r="CY78" s="2"/>
      <c r="CZ78" s="2"/>
    </row>
    <row r="79" spans="1:104" ht="17.25" customHeight="1" x14ac:dyDescent="0.2">
      <c r="A79" s="180" t="s">
        <v>87</v>
      </c>
      <c r="B79" s="218">
        <f t="shared" si="20"/>
        <v>0</v>
      </c>
      <c r="C79" s="91"/>
      <c r="D79" s="91"/>
      <c r="E79" s="91"/>
      <c r="F79" s="91"/>
      <c r="G79" s="91"/>
      <c r="I79" s="6"/>
      <c r="J79" s="6"/>
      <c r="K79" s="6"/>
      <c r="AU79" s="6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2"/>
      <c r="CV79" s="2"/>
      <c r="CW79" s="2"/>
      <c r="CX79" s="2"/>
      <c r="CY79" s="2"/>
      <c r="CZ79" s="2"/>
    </row>
    <row r="80" spans="1:104" x14ac:dyDescent="0.2">
      <c r="A80" s="751" t="s">
        <v>5</v>
      </c>
      <c r="B80" s="219">
        <f>SUM(B76:B79)</f>
        <v>0</v>
      </c>
      <c r="C80" s="219">
        <f>SUM(C76:C79)</f>
        <v>0</v>
      </c>
      <c r="D80" s="219">
        <f t="shared" ref="D80:F80" si="21">SUM(D76:D79)</f>
        <v>0</v>
      </c>
      <c r="E80" s="219">
        <f t="shared" si="21"/>
        <v>0</v>
      </c>
      <c r="F80" s="219">
        <f t="shared" si="21"/>
        <v>0</v>
      </c>
      <c r="G80" s="219">
        <f>SUM(G76:G79)</f>
        <v>0</v>
      </c>
      <c r="I80" s="6"/>
      <c r="J80" s="6"/>
      <c r="K80" s="6"/>
      <c r="AU80" s="6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2"/>
      <c r="CV80" s="2"/>
      <c r="CW80" s="2"/>
      <c r="CX80" s="2"/>
      <c r="CY80" s="2"/>
      <c r="CZ80" s="2"/>
    </row>
    <row r="81" spans="1:104" ht="22.5" customHeight="1" x14ac:dyDescent="0.2">
      <c r="A81" s="220" t="s">
        <v>91</v>
      </c>
      <c r="B81" s="221"/>
      <c r="C81" s="222"/>
      <c r="D81" s="223"/>
      <c r="F81" s="6"/>
      <c r="G81" s="6"/>
      <c r="I81" s="6"/>
      <c r="J81" s="6"/>
      <c r="K81" s="6"/>
      <c r="AU81" s="6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2"/>
      <c r="CV81" s="2"/>
      <c r="CW81" s="2"/>
      <c r="CX81" s="2"/>
      <c r="CY81" s="2"/>
      <c r="CZ81" s="2"/>
    </row>
    <row r="82" spans="1:104" ht="43.5" customHeight="1" x14ac:dyDescent="0.2">
      <c r="A82" s="824" t="s">
        <v>92</v>
      </c>
      <c r="B82" s="225" t="s">
        <v>93</v>
      </c>
      <c r="C82" s="226" t="s">
        <v>94</v>
      </c>
      <c r="D82" s="226" t="s">
        <v>95</v>
      </c>
      <c r="E82" s="226" t="s">
        <v>8</v>
      </c>
      <c r="F82" s="832" t="s">
        <v>9</v>
      </c>
      <c r="G82" s="6"/>
      <c r="I82" s="6"/>
      <c r="J82" s="6"/>
      <c r="K82" s="6"/>
      <c r="AU82" s="6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2"/>
      <c r="CV82" s="2"/>
      <c r="CW82" s="2"/>
      <c r="CX82" s="2"/>
      <c r="CY82" s="2"/>
      <c r="CZ82" s="2"/>
    </row>
    <row r="83" spans="1:104" x14ac:dyDescent="0.2">
      <c r="A83" s="228" t="s">
        <v>96</v>
      </c>
      <c r="B83" s="37"/>
      <c r="C83" s="43"/>
      <c r="D83" s="43"/>
      <c r="E83" s="43"/>
      <c r="F83" s="38"/>
      <c r="G83" s="6"/>
      <c r="I83" s="6"/>
      <c r="J83" s="6"/>
      <c r="K83" s="6"/>
      <c r="AU83" s="6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2"/>
      <c r="CV83" s="2"/>
      <c r="CW83" s="2"/>
      <c r="CX83" s="2"/>
      <c r="CY83" s="2"/>
      <c r="CZ83" s="2"/>
    </row>
    <row r="84" spans="1:104" x14ac:dyDescent="0.2">
      <c r="A84" s="229" t="s">
        <v>97</v>
      </c>
      <c r="B84" s="51"/>
      <c r="C84" s="56"/>
      <c r="D84" s="56"/>
      <c r="E84" s="56"/>
      <c r="F84" s="57"/>
      <c r="G84" s="6"/>
      <c r="I84" s="6"/>
      <c r="J84" s="6"/>
      <c r="K84" s="6"/>
      <c r="AU84" s="6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2"/>
      <c r="CV84" s="2"/>
      <c r="CW84" s="2"/>
      <c r="CX84" s="2"/>
      <c r="CY84" s="2"/>
      <c r="CZ84" s="2"/>
    </row>
    <row r="85" spans="1:104" x14ac:dyDescent="0.2">
      <c r="A85" s="230" t="s">
        <v>98</v>
      </c>
      <c r="B85" s="51"/>
      <c r="C85" s="56"/>
      <c r="D85" s="56"/>
      <c r="E85" s="56"/>
      <c r="F85" s="57"/>
      <c r="G85" s="6"/>
      <c r="I85" s="6"/>
      <c r="J85" s="6"/>
      <c r="K85" s="6"/>
      <c r="AU85" s="6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2"/>
      <c r="CV85" s="2"/>
      <c r="CW85" s="2"/>
      <c r="CX85" s="2"/>
      <c r="CY85" s="2"/>
      <c r="CZ85" s="2"/>
    </row>
    <row r="86" spans="1:104" x14ac:dyDescent="0.2">
      <c r="A86" s="230" t="s">
        <v>99</v>
      </c>
      <c r="B86" s="51"/>
      <c r="C86" s="56"/>
      <c r="D86" s="56"/>
      <c r="E86" s="56"/>
      <c r="F86" s="57"/>
      <c r="G86" s="6"/>
      <c r="I86" s="6"/>
      <c r="J86" s="6"/>
      <c r="K86" s="6"/>
      <c r="AU86" s="6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2"/>
      <c r="CV86" s="2"/>
      <c r="CW86" s="2"/>
      <c r="CX86" s="2"/>
      <c r="CY86" s="2"/>
      <c r="CZ86" s="2"/>
    </row>
    <row r="87" spans="1:104" x14ac:dyDescent="0.2">
      <c r="A87" s="230" t="s">
        <v>100</v>
      </c>
      <c r="B87" s="51"/>
      <c r="C87" s="56"/>
      <c r="D87" s="56"/>
      <c r="E87" s="56"/>
      <c r="F87" s="57"/>
      <c r="G87" s="6"/>
      <c r="I87" s="6"/>
      <c r="J87" s="6"/>
      <c r="K87" s="6"/>
      <c r="AU87" s="6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2"/>
      <c r="CV87" s="2"/>
      <c r="CW87" s="2"/>
      <c r="CX87" s="2"/>
      <c r="CY87" s="2"/>
      <c r="CZ87" s="2"/>
    </row>
    <row r="88" spans="1:104" x14ac:dyDescent="0.2">
      <c r="A88" s="230" t="s">
        <v>101</v>
      </c>
      <c r="B88" s="51"/>
      <c r="C88" s="56"/>
      <c r="D88" s="56"/>
      <c r="E88" s="56"/>
      <c r="F88" s="57"/>
      <c r="G88" s="6"/>
      <c r="I88" s="6"/>
      <c r="J88" s="6"/>
      <c r="K88" s="6"/>
      <c r="AU88" s="6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2"/>
      <c r="CV88" s="2"/>
      <c r="CW88" s="2"/>
      <c r="CX88" s="2"/>
      <c r="CY88" s="2"/>
      <c r="CZ88" s="2"/>
    </row>
    <row r="89" spans="1:104" x14ac:dyDescent="0.2">
      <c r="A89" s="230" t="s">
        <v>102</v>
      </c>
      <c r="B89" s="51"/>
      <c r="C89" s="56"/>
      <c r="D89" s="56"/>
      <c r="E89" s="56"/>
      <c r="F89" s="57"/>
      <c r="G89" s="6"/>
      <c r="I89" s="6"/>
      <c r="J89" s="6"/>
      <c r="K89" s="6"/>
      <c r="AU89" s="6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2"/>
      <c r="CV89" s="2"/>
      <c r="CW89" s="2"/>
      <c r="CX89" s="2"/>
      <c r="CY89" s="2"/>
      <c r="CZ89" s="2"/>
    </row>
    <row r="90" spans="1:104" x14ac:dyDescent="0.2">
      <c r="A90" s="231" t="s">
        <v>103</v>
      </c>
      <c r="B90" s="51"/>
      <c r="C90" s="56"/>
      <c r="D90" s="56"/>
      <c r="E90" s="56"/>
      <c r="F90" s="57"/>
      <c r="G90" s="6"/>
      <c r="I90" s="6"/>
      <c r="J90" s="6"/>
      <c r="K90" s="6"/>
      <c r="AU90" s="6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2"/>
      <c r="CV90" s="2"/>
      <c r="CW90" s="2"/>
      <c r="CX90" s="2"/>
      <c r="CY90" s="2"/>
      <c r="CZ90" s="2"/>
    </row>
    <row r="91" spans="1:104" x14ac:dyDescent="0.2">
      <c r="A91" s="232" t="s">
        <v>104</v>
      </c>
      <c r="B91" s="51"/>
      <c r="C91" s="69"/>
      <c r="D91" s="69"/>
      <c r="E91" s="69"/>
      <c r="F91" s="64"/>
      <c r="G91" s="6"/>
      <c r="I91" s="6"/>
      <c r="J91" s="6"/>
      <c r="K91" s="6"/>
      <c r="AU91" s="6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2"/>
      <c r="CV91" s="2"/>
      <c r="CW91" s="2"/>
      <c r="CX91" s="2"/>
      <c r="CY91" s="2"/>
      <c r="CZ91" s="2"/>
    </row>
    <row r="92" spans="1:104" x14ac:dyDescent="0.2">
      <c r="A92" s="233" t="s">
        <v>105</v>
      </c>
      <c r="B92" s="51"/>
      <c r="C92" s="69"/>
      <c r="D92" s="69"/>
      <c r="E92" s="69"/>
      <c r="F92" s="64"/>
      <c r="G92" s="6"/>
      <c r="I92" s="6"/>
      <c r="J92" s="6"/>
      <c r="K92" s="6"/>
      <c r="AU92" s="6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2"/>
      <c r="CV92" s="2"/>
      <c r="CW92" s="2"/>
      <c r="CX92" s="2"/>
      <c r="CY92" s="2"/>
      <c r="CZ92" s="2"/>
    </row>
    <row r="93" spans="1:104" x14ac:dyDescent="0.2">
      <c r="A93" s="233" t="s">
        <v>106</v>
      </c>
      <c r="B93" s="76"/>
      <c r="C93" s="69"/>
      <c r="D93" s="69"/>
      <c r="E93" s="69"/>
      <c r="F93" s="64"/>
      <c r="G93" s="6"/>
      <c r="I93" s="6"/>
      <c r="J93" s="6"/>
      <c r="K93" s="6"/>
      <c r="AU93" s="6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2"/>
      <c r="CV93" s="2"/>
      <c r="CW93" s="2"/>
      <c r="CX93" s="2"/>
      <c r="CY93" s="2"/>
      <c r="CZ93" s="2"/>
    </row>
    <row r="94" spans="1:104" ht="25.5" customHeight="1" x14ac:dyDescent="0.2">
      <c r="A94" s="232" t="s">
        <v>107</v>
      </c>
      <c r="B94" s="51"/>
      <c r="C94" s="69"/>
      <c r="D94" s="69"/>
      <c r="E94" s="69"/>
      <c r="F94" s="64"/>
      <c r="G94" s="6"/>
      <c r="I94" s="6"/>
      <c r="J94" s="6"/>
      <c r="K94" s="6"/>
      <c r="AU94" s="6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2"/>
      <c r="CV94" s="2"/>
      <c r="CW94" s="2"/>
      <c r="CX94" s="2"/>
      <c r="CY94" s="2"/>
      <c r="CZ94" s="2"/>
    </row>
    <row r="95" spans="1:104" x14ac:dyDescent="0.2">
      <c r="A95" s="234" t="s">
        <v>108</v>
      </c>
      <c r="B95" s="51"/>
      <c r="C95" s="56"/>
      <c r="D95" s="56"/>
      <c r="E95" s="56"/>
      <c r="F95" s="57"/>
      <c r="G95" s="6"/>
      <c r="I95" s="6"/>
      <c r="J95" s="6"/>
      <c r="K95" s="6"/>
      <c r="AU95" s="6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2"/>
      <c r="CV95" s="2"/>
      <c r="CW95" s="2"/>
      <c r="CX95" s="2"/>
      <c r="CY95" s="2"/>
      <c r="CZ95" s="2"/>
    </row>
    <row r="96" spans="1:104" x14ac:dyDescent="0.2">
      <c r="A96" s="235" t="s">
        <v>109</v>
      </c>
      <c r="B96" s="37"/>
      <c r="C96" s="107"/>
      <c r="D96" s="107"/>
      <c r="E96" s="107"/>
      <c r="F96" s="72"/>
      <c r="G96" s="6"/>
      <c r="I96" s="6"/>
      <c r="J96" s="6"/>
      <c r="K96" s="6"/>
      <c r="AU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2"/>
      <c r="CV96" s="2"/>
      <c r="CW96" s="2"/>
      <c r="CX96" s="2"/>
      <c r="CY96" s="2"/>
      <c r="CZ96" s="2"/>
    </row>
    <row r="97" spans="1:104" x14ac:dyDescent="0.2">
      <c r="A97" s="233" t="s">
        <v>110</v>
      </c>
      <c r="B97" s="51"/>
      <c r="C97" s="69"/>
      <c r="D97" s="69"/>
      <c r="E97" s="69"/>
      <c r="F97" s="64"/>
      <c r="G97" s="6"/>
      <c r="I97" s="6"/>
      <c r="J97" s="6"/>
      <c r="K97" s="6"/>
      <c r="AU97" s="6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2"/>
      <c r="CV97" s="2"/>
      <c r="CW97" s="2"/>
      <c r="CX97" s="2"/>
      <c r="CY97" s="2"/>
      <c r="CZ97" s="2"/>
    </row>
    <row r="98" spans="1:104" ht="25.5" customHeight="1" x14ac:dyDescent="0.2">
      <c r="A98" s="232" t="s">
        <v>111</v>
      </c>
      <c r="B98" s="51"/>
      <c r="C98" s="69"/>
      <c r="D98" s="69"/>
      <c r="E98" s="69"/>
      <c r="F98" s="64"/>
      <c r="G98" s="6"/>
      <c r="I98" s="6"/>
      <c r="J98" s="6"/>
      <c r="K98" s="6"/>
      <c r="AU98" s="6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2"/>
      <c r="CV98" s="2"/>
      <c r="CW98" s="2"/>
      <c r="CX98" s="2"/>
      <c r="CY98" s="2"/>
      <c r="CZ98" s="2"/>
    </row>
    <row r="99" spans="1:104" x14ac:dyDescent="0.2">
      <c r="A99" s="232" t="s">
        <v>112</v>
      </c>
      <c r="B99" s="51"/>
      <c r="C99" s="69"/>
      <c r="D99" s="69"/>
      <c r="E99" s="69"/>
      <c r="F99" s="64"/>
      <c r="G99" s="6"/>
      <c r="I99" s="6"/>
      <c r="J99" s="6"/>
      <c r="K99" s="6"/>
      <c r="AU99" s="6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2"/>
      <c r="CV99" s="2"/>
      <c r="CW99" s="2"/>
      <c r="CX99" s="2"/>
      <c r="CY99" s="2"/>
      <c r="CZ99" s="2"/>
    </row>
    <row r="100" spans="1:104" x14ac:dyDescent="0.2">
      <c r="A100" s="233" t="s">
        <v>113</v>
      </c>
      <c r="B100" s="51"/>
      <c r="C100" s="69"/>
      <c r="D100" s="69"/>
      <c r="E100" s="69"/>
      <c r="F100" s="64"/>
      <c r="G100" s="6"/>
      <c r="I100" s="6"/>
      <c r="J100" s="6"/>
      <c r="K100" s="6"/>
      <c r="AU100" s="6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2"/>
      <c r="CV100" s="2"/>
      <c r="CW100" s="2"/>
      <c r="CX100" s="2"/>
      <c r="CY100" s="2"/>
      <c r="CZ100" s="2"/>
    </row>
    <row r="101" spans="1:104" x14ac:dyDescent="0.2">
      <c r="A101" s="233" t="s">
        <v>114</v>
      </c>
      <c r="B101" s="51"/>
      <c r="C101" s="69"/>
      <c r="D101" s="69"/>
      <c r="E101" s="69"/>
      <c r="F101" s="64"/>
      <c r="G101" s="6"/>
      <c r="I101" s="6"/>
      <c r="J101" s="6"/>
      <c r="K101" s="6"/>
      <c r="AU101" s="6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2"/>
      <c r="CV101" s="2"/>
      <c r="CW101" s="2"/>
      <c r="CX101" s="2"/>
      <c r="CY101" s="2"/>
      <c r="CZ101" s="2"/>
    </row>
    <row r="102" spans="1:104" x14ac:dyDescent="0.2">
      <c r="A102" s="233" t="s">
        <v>115</v>
      </c>
      <c r="B102" s="51"/>
      <c r="C102" s="69"/>
      <c r="D102" s="69"/>
      <c r="E102" s="69"/>
      <c r="F102" s="64"/>
      <c r="G102" s="6"/>
      <c r="I102" s="6"/>
      <c r="J102" s="6"/>
      <c r="K102" s="6"/>
      <c r="AU102" s="6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2"/>
      <c r="CV102" s="2"/>
      <c r="CW102" s="2"/>
      <c r="CX102" s="2"/>
      <c r="CY102" s="2"/>
      <c r="CZ102" s="2"/>
    </row>
    <row r="103" spans="1:104" x14ac:dyDescent="0.2">
      <c r="A103" s="233" t="s">
        <v>116</v>
      </c>
      <c r="B103" s="51"/>
      <c r="C103" s="69"/>
      <c r="D103" s="69"/>
      <c r="E103" s="69"/>
      <c r="F103" s="64"/>
      <c r="G103" s="6"/>
      <c r="I103" s="6"/>
      <c r="J103" s="6"/>
      <c r="K103" s="6"/>
      <c r="AU103" s="6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2"/>
      <c r="CV103" s="2"/>
      <c r="CW103" s="2"/>
      <c r="CX103" s="2"/>
      <c r="CY103" s="2"/>
      <c r="CZ103" s="2"/>
    </row>
    <row r="104" spans="1:104" x14ac:dyDescent="0.2">
      <c r="A104" s="236" t="s">
        <v>117</v>
      </c>
      <c r="B104" s="51"/>
      <c r="C104" s="69"/>
      <c r="D104" s="69"/>
      <c r="E104" s="69"/>
      <c r="F104" s="64"/>
      <c r="G104" s="6"/>
      <c r="I104" s="6"/>
      <c r="J104" s="6"/>
      <c r="K104" s="6"/>
      <c r="AU104" s="6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2"/>
      <c r="CV104" s="2"/>
      <c r="CW104" s="2"/>
      <c r="CX104" s="2"/>
      <c r="CY104" s="2"/>
      <c r="CZ104" s="2"/>
    </row>
    <row r="105" spans="1:104" x14ac:dyDescent="0.2">
      <c r="A105" s="237" t="s">
        <v>118</v>
      </c>
      <c r="B105" s="51"/>
      <c r="C105" s="69"/>
      <c r="D105" s="69"/>
      <c r="E105" s="69"/>
      <c r="F105" s="64"/>
      <c r="G105" s="6"/>
      <c r="I105" s="6"/>
      <c r="J105" s="6"/>
      <c r="K105" s="6"/>
      <c r="AU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2"/>
      <c r="CV105" s="2"/>
      <c r="CW105" s="2"/>
      <c r="CX105" s="2"/>
      <c r="CY105" s="2"/>
      <c r="CZ105" s="2"/>
    </row>
    <row r="106" spans="1:104" x14ac:dyDescent="0.2">
      <c r="A106" s="237" t="s">
        <v>119</v>
      </c>
      <c r="B106" s="51"/>
      <c r="C106" s="69"/>
      <c r="D106" s="69"/>
      <c r="E106" s="69"/>
      <c r="F106" s="64"/>
      <c r="G106" s="6"/>
      <c r="I106" s="6"/>
      <c r="J106" s="6"/>
      <c r="K106" s="6"/>
      <c r="AU106" s="6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2"/>
      <c r="CV106" s="2"/>
      <c r="CW106" s="2"/>
      <c r="CX106" s="2"/>
      <c r="CY106" s="2"/>
      <c r="CZ106" s="2"/>
    </row>
    <row r="107" spans="1:104" x14ac:dyDescent="0.2">
      <c r="A107" s="237" t="s">
        <v>120</v>
      </c>
      <c r="B107" s="51"/>
      <c r="C107" s="69"/>
      <c r="D107" s="69"/>
      <c r="E107" s="69"/>
      <c r="F107" s="64"/>
      <c r="G107" s="6"/>
      <c r="I107" s="6"/>
      <c r="J107" s="6"/>
      <c r="K107" s="6"/>
      <c r="AU107" s="6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2"/>
      <c r="CV107" s="2"/>
      <c r="CW107" s="2"/>
      <c r="CX107" s="2"/>
      <c r="CY107" s="2"/>
      <c r="CZ107" s="2"/>
    </row>
    <row r="108" spans="1:104" ht="24" customHeight="1" x14ac:dyDescent="0.2">
      <c r="A108" s="238" t="s">
        <v>121</v>
      </c>
      <c r="B108" s="51"/>
      <c r="C108" s="69"/>
      <c r="D108" s="69"/>
      <c r="E108" s="69"/>
      <c r="F108" s="64"/>
      <c r="G108" s="6"/>
      <c r="I108" s="6"/>
      <c r="J108" s="6"/>
      <c r="K108" s="6"/>
      <c r="AU108" s="6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2"/>
      <c r="CV108" s="2"/>
      <c r="CW108" s="2"/>
      <c r="CX108" s="2"/>
      <c r="CY108" s="2"/>
      <c r="CZ108" s="2"/>
    </row>
    <row r="109" spans="1:104" x14ac:dyDescent="0.2">
      <c r="A109" s="237" t="s">
        <v>122</v>
      </c>
      <c r="B109" s="51"/>
      <c r="C109" s="69"/>
      <c r="D109" s="69"/>
      <c r="E109" s="69"/>
      <c r="F109" s="64"/>
      <c r="G109" s="6"/>
      <c r="I109" s="6"/>
      <c r="J109" s="6"/>
      <c r="K109" s="6"/>
      <c r="AU109" s="6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2"/>
      <c r="CV109" s="2"/>
      <c r="CW109" s="2"/>
      <c r="CX109" s="2"/>
      <c r="CY109" s="2"/>
      <c r="CZ109" s="2"/>
    </row>
    <row r="110" spans="1:104" x14ac:dyDescent="0.2">
      <c r="A110" s="234" t="s">
        <v>123</v>
      </c>
      <c r="B110" s="51"/>
      <c r="C110" s="69"/>
      <c r="D110" s="69"/>
      <c r="E110" s="69"/>
      <c r="F110" s="64"/>
      <c r="G110" s="6"/>
      <c r="I110" s="6"/>
      <c r="J110" s="6"/>
      <c r="K110" s="6"/>
      <c r="AU110" s="6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2"/>
      <c r="CV110" s="2"/>
      <c r="CW110" s="2"/>
      <c r="CX110" s="2"/>
      <c r="CY110" s="2"/>
      <c r="CZ110" s="2"/>
    </row>
    <row r="111" spans="1:104" x14ac:dyDescent="0.2">
      <c r="A111" s="239" t="s">
        <v>124</v>
      </c>
      <c r="B111" s="51"/>
      <c r="C111" s="69"/>
      <c r="D111" s="69"/>
      <c r="E111" s="69"/>
      <c r="F111" s="64"/>
      <c r="G111" s="6"/>
      <c r="I111" s="6"/>
      <c r="J111" s="6"/>
      <c r="K111" s="6"/>
      <c r="AU111" s="6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2"/>
      <c r="CV111" s="2"/>
      <c r="CW111" s="2"/>
      <c r="CX111" s="2"/>
      <c r="CY111" s="2"/>
      <c r="CZ111" s="2"/>
    </row>
    <row r="112" spans="1:104" ht="18" customHeight="1" x14ac:dyDescent="0.2">
      <c r="A112" s="825" t="s">
        <v>5</v>
      </c>
      <c r="B112" s="241">
        <f>SUM(B83:B111)</f>
        <v>0</v>
      </c>
      <c r="C112" s="242">
        <f>SUM(C83:C111)</f>
        <v>0</v>
      </c>
      <c r="D112" s="242">
        <f>SUM(D83:D111)</f>
        <v>0</v>
      </c>
      <c r="E112" s="242">
        <f>SUM(E83:E111)</f>
        <v>0</v>
      </c>
      <c r="F112" s="833">
        <f>SUM(F83:F111)</f>
        <v>0</v>
      </c>
      <c r="G112" s="6"/>
      <c r="I112" s="6"/>
      <c r="J112" s="6"/>
      <c r="K112" s="6"/>
      <c r="AU112" s="6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2"/>
      <c r="CV112" s="2"/>
      <c r="CW112" s="2"/>
      <c r="CX112" s="2"/>
      <c r="CY112" s="2"/>
      <c r="CZ112" s="2"/>
    </row>
    <row r="113" spans="1:104" ht="26.25" customHeight="1" x14ac:dyDescent="0.2">
      <c r="A113" s="244" t="s">
        <v>125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BX113" s="3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2"/>
      <c r="CV113" s="2"/>
      <c r="CW113" s="2"/>
      <c r="CX113" s="2"/>
      <c r="CY113" s="2"/>
      <c r="CZ113" s="2"/>
    </row>
    <row r="114" spans="1:104" ht="47.25" customHeight="1" x14ac:dyDescent="0.3">
      <c r="A114" s="245" t="s">
        <v>79</v>
      </c>
      <c r="B114" s="225" t="s">
        <v>93</v>
      </c>
      <c r="C114" s="226" t="s">
        <v>94</v>
      </c>
      <c r="D114" s="226" t="s">
        <v>95</v>
      </c>
      <c r="E114" s="834" t="s">
        <v>8</v>
      </c>
      <c r="F114" s="832" t="s">
        <v>9</v>
      </c>
      <c r="G114" s="247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2"/>
      <c r="CV114" s="2"/>
      <c r="CW114" s="2"/>
      <c r="CX114" s="2"/>
      <c r="CY114" s="2"/>
      <c r="CZ114" s="2"/>
    </row>
    <row r="115" spans="1:104" ht="17.25" customHeight="1" x14ac:dyDescent="0.2">
      <c r="A115" s="248" t="s">
        <v>84</v>
      </c>
      <c r="B115" s="51"/>
      <c r="C115" s="56"/>
      <c r="D115" s="56"/>
      <c r="E115" s="57"/>
      <c r="F115" s="57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2"/>
      <c r="CV115" s="2"/>
      <c r="CW115" s="2"/>
      <c r="CX115" s="2"/>
      <c r="CY115" s="2"/>
      <c r="CZ115" s="2"/>
    </row>
    <row r="116" spans="1:104" ht="17.25" customHeight="1" x14ac:dyDescent="0.2">
      <c r="A116" s="249" t="s">
        <v>85</v>
      </c>
      <c r="B116" s="51"/>
      <c r="C116" s="56"/>
      <c r="D116" s="56"/>
      <c r="E116" s="57"/>
      <c r="F116" s="57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2"/>
      <c r="CV116" s="2"/>
      <c r="CW116" s="2"/>
      <c r="CX116" s="2"/>
      <c r="CY116" s="2"/>
      <c r="CZ116" s="2"/>
    </row>
    <row r="117" spans="1:104" ht="17.25" customHeight="1" x14ac:dyDescent="0.2">
      <c r="A117" s="249" t="s">
        <v>86</v>
      </c>
      <c r="B117" s="51"/>
      <c r="C117" s="56"/>
      <c r="D117" s="56"/>
      <c r="E117" s="57"/>
      <c r="F117" s="57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2"/>
      <c r="CV117" s="2"/>
      <c r="CW117" s="2"/>
      <c r="CX117" s="2"/>
      <c r="CY117" s="2"/>
      <c r="CZ117" s="2"/>
    </row>
    <row r="118" spans="1:104" ht="17.25" customHeight="1" x14ac:dyDescent="0.2">
      <c r="A118" s="249" t="s">
        <v>87</v>
      </c>
      <c r="B118" s="51"/>
      <c r="C118" s="56"/>
      <c r="D118" s="56"/>
      <c r="E118" s="57"/>
      <c r="F118" s="57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2"/>
      <c r="CV118" s="2"/>
      <c r="CW118" s="2"/>
      <c r="CX118" s="2"/>
      <c r="CY118" s="2"/>
      <c r="CZ118" s="2"/>
    </row>
    <row r="119" spans="1:104" ht="17.25" customHeight="1" x14ac:dyDescent="0.2">
      <c r="A119" s="250" t="s">
        <v>126</v>
      </c>
      <c r="B119" s="190"/>
      <c r="C119" s="251"/>
      <c r="D119" s="251"/>
      <c r="E119" s="90"/>
      <c r="F119" s="90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2"/>
      <c r="CV119" s="2"/>
      <c r="CW119" s="2"/>
      <c r="CX119" s="2"/>
      <c r="CY119" s="2"/>
      <c r="CZ119" s="2"/>
    </row>
    <row r="120" spans="1:104" ht="18.75" customHeight="1" x14ac:dyDescent="0.2">
      <c r="A120" s="751" t="s">
        <v>5</v>
      </c>
      <c r="B120" s="241">
        <f>SUM(B115:B119)</f>
        <v>0</v>
      </c>
      <c r="C120" s="242">
        <f>SUM(C115:C119)</f>
        <v>0</v>
      </c>
      <c r="D120" s="717">
        <f>SUM(D115:D119)</f>
        <v>0</v>
      </c>
      <c r="E120" s="833">
        <f>SUM(E115:E119)</f>
        <v>0</v>
      </c>
      <c r="F120" s="833">
        <f>SUM(F115:F119)</f>
        <v>0</v>
      </c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2"/>
      <c r="CV120" s="2"/>
      <c r="CW120" s="2"/>
      <c r="CX120" s="2"/>
      <c r="CY120" s="2"/>
      <c r="CZ120" s="2"/>
    </row>
    <row r="121" spans="1:104" ht="23.25" customHeight="1" x14ac:dyDescent="0.2">
      <c r="A121" s="244" t="s">
        <v>127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2"/>
      <c r="CV121" s="2"/>
      <c r="CW121" s="2"/>
      <c r="CX121" s="2"/>
      <c r="CY121" s="2"/>
      <c r="CZ121" s="2"/>
    </row>
    <row r="122" spans="1:104" ht="47.25" customHeight="1" x14ac:dyDescent="0.2">
      <c r="A122" s="245" t="s">
        <v>79</v>
      </c>
      <c r="B122" s="225" t="s">
        <v>93</v>
      </c>
      <c r="C122" s="226" t="s">
        <v>94</v>
      </c>
      <c r="D122" s="226" t="s">
        <v>95</v>
      </c>
      <c r="E122" s="834" t="s">
        <v>8</v>
      </c>
      <c r="F122" s="832" t="s">
        <v>9</v>
      </c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2"/>
      <c r="CV122" s="2"/>
      <c r="CW122" s="2"/>
      <c r="CX122" s="2"/>
      <c r="CY122" s="2"/>
      <c r="CZ122" s="2"/>
    </row>
    <row r="123" spans="1:104" ht="17.25" customHeight="1" x14ac:dyDescent="0.2">
      <c r="A123" s="248" t="s">
        <v>84</v>
      </c>
      <c r="B123" s="51"/>
      <c r="C123" s="56"/>
      <c r="D123" s="56"/>
      <c r="E123" s="57"/>
      <c r="F123" s="57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2"/>
      <c r="CV123" s="2"/>
      <c r="CW123" s="2"/>
      <c r="CX123" s="2"/>
      <c r="CY123" s="2"/>
      <c r="CZ123" s="2"/>
    </row>
    <row r="124" spans="1:104" ht="17.25" customHeight="1" x14ac:dyDescent="0.2">
      <c r="A124" s="249" t="s">
        <v>85</v>
      </c>
      <c r="B124" s="51"/>
      <c r="C124" s="56"/>
      <c r="D124" s="56"/>
      <c r="E124" s="57"/>
      <c r="F124" s="57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2"/>
      <c r="CV124" s="2"/>
      <c r="CW124" s="2"/>
      <c r="CX124" s="2"/>
      <c r="CY124" s="2"/>
      <c r="CZ124" s="2"/>
    </row>
    <row r="125" spans="1:104" ht="17.25" customHeight="1" x14ac:dyDescent="0.2">
      <c r="A125" s="249" t="s">
        <v>86</v>
      </c>
      <c r="B125" s="51"/>
      <c r="C125" s="56"/>
      <c r="D125" s="56"/>
      <c r="E125" s="57"/>
      <c r="F125" s="57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2"/>
      <c r="CV125" s="2"/>
      <c r="CW125" s="2"/>
      <c r="CX125" s="2"/>
      <c r="CY125" s="2"/>
      <c r="CZ125" s="2"/>
    </row>
    <row r="126" spans="1:104" ht="17.25" customHeight="1" x14ac:dyDescent="0.2">
      <c r="A126" s="249" t="s">
        <v>87</v>
      </c>
      <c r="B126" s="51"/>
      <c r="C126" s="56"/>
      <c r="D126" s="56"/>
      <c r="E126" s="57"/>
      <c r="F126" s="57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2"/>
      <c r="CV126" s="2"/>
      <c r="CW126" s="2"/>
      <c r="CX126" s="2"/>
      <c r="CY126" s="2"/>
      <c r="CZ126" s="2"/>
    </row>
    <row r="127" spans="1:104" ht="17.25" customHeight="1" x14ac:dyDescent="0.2">
      <c r="A127" s="250" t="s">
        <v>126</v>
      </c>
      <c r="B127" s="190"/>
      <c r="C127" s="251"/>
      <c r="D127" s="251"/>
      <c r="E127" s="90"/>
      <c r="F127" s="90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2"/>
      <c r="CV127" s="2"/>
      <c r="CW127" s="2"/>
      <c r="CX127" s="2"/>
      <c r="CY127" s="2"/>
      <c r="CZ127" s="2"/>
    </row>
    <row r="128" spans="1:104" ht="19.5" customHeight="1" x14ac:dyDescent="0.2">
      <c r="A128" s="751" t="s">
        <v>5</v>
      </c>
      <c r="B128" s="241">
        <f>SUM(B123:B127)</f>
        <v>0</v>
      </c>
      <c r="C128" s="242">
        <f>SUM(C123:C127)</f>
        <v>0</v>
      </c>
      <c r="D128" s="242">
        <f>SUM(D123:D127)</f>
        <v>0</v>
      </c>
      <c r="E128" s="833">
        <f>SUM(E123:E127)</f>
        <v>0</v>
      </c>
      <c r="F128" s="833">
        <f>SUM(F123:F127)</f>
        <v>0</v>
      </c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2"/>
      <c r="CV128" s="2"/>
      <c r="CW128" s="2"/>
      <c r="CX128" s="2"/>
      <c r="CY128" s="2"/>
      <c r="CZ128" s="2"/>
    </row>
    <row r="129" spans="1:104" ht="26.25" customHeight="1" x14ac:dyDescent="0.2">
      <c r="A129" s="244" t="s">
        <v>128</v>
      </c>
      <c r="D129" s="8"/>
      <c r="E129" s="8"/>
      <c r="F129" s="8"/>
      <c r="G129" s="6"/>
      <c r="H129" s="6"/>
      <c r="I129" s="6"/>
      <c r="J129" s="6"/>
      <c r="K129" s="8"/>
      <c r="L129" s="8"/>
      <c r="M129" s="8"/>
      <c r="N129" s="8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</row>
    <row r="130" spans="1:104" ht="15.6" customHeight="1" x14ac:dyDescent="0.2">
      <c r="A130" s="1263" t="s">
        <v>129</v>
      </c>
      <c r="B130" s="1264"/>
      <c r="C130" s="1242" t="s">
        <v>5</v>
      </c>
      <c r="D130" s="1110" t="s">
        <v>7</v>
      </c>
      <c r="E130" s="1218"/>
      <c r="F130" s="1218"/>
      <c r="G130" s="1238" t="s">
        <v>8</v>
      </c>
      <c r="H130" s="6"/>
      <c r="I130" s="6"/>
      <c r="J130" s="6"/>
      <c r="K130" s="8"/>
      <c r="L130" s="8"/>
      <c r="M130" s="8"/>
      <c r="N130" s="8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</row>
    <row r="131" spans="1:104" ht="31.5" customHeight="1" x14ac:dyDescent="0.2">
      <c r="A131" s="920"/>
      <c r="B131" s="929"/>
      <c r="C131" s="923"/>
      <c r="D131" s="15" t="s">
        <v>29</v>
      </c>
      <c r="E131" s="716" t="s">
        <v>30</v>
      </c>
      <c r="F131" s="826" t="s">
        <v>31</v>
      </c>
      <c r="G131" s="84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</row>
    <row r="132" spans="1:104" ht="22.5" customHeight="1" x14ac:dyDescent="0.2">
      <c r="A132" s="253" t="s">
        <v>130</v>
      </c>
      <c r="B132" s="254"/>
      <c r="C132" s="255">
        <f>SUM(D132:G132)</f>
        <v>0</v>
      </c>
      <c r="D132" s="256"/>
      <c r="E132" s="257"/>
      <c r="F132" s="258"/>
      <c r="G132" s="25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</row>
    <row r="133" spans="1:104" ht="22.5" customHeight="1" x14ac:dyDescent="0.2">
      <c r="A133" s="925" t="s">
        <v>131</v>
      </c>
      <c r="B133" s="926"/>
      <c r="C133" s="259">
        <f>SUM(D133:G133)</f>
        <v>0</v>
      </c>
      <c r="D133" s="84"/>
      <c r="E133" s="89"/>
      <c r="F133" s="85"/>
      <c r="G133" s="85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</row>
    <row r="134" spans="1:104" ht="31.9" customHeight="1" x14ac:dyDescent="0.2">
      <c r="A134" s="220" t="s">
        <v>132</v>
      </c>
      <c r="D134" s="26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BY134" s="2"/>
      <c r="BZ134" s="2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</row>
    <row r="135" spans="1:104" s="263" customFormat="1" ht="31.9" customHeight="1" x14ac:dyDescent="0.2">
      <c r="A135" s="1263" t="s">
        <v>133</v>
      </c>
      <c r="B135" s="991"/>
      <c r="C135" s="1264"/>
      <c r="D135" s="1242" t="s">
        <v>5</v>
      </c>
      <c r="E135" s="1110" t="s">
        <v>7</v>
      </c>
      <c r="F135" s="1218"/>
      <c r="G135" s="1218"/>
      <c r="H135" s="1238" t="s">
        <v>8</v>
      </c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4"/>
      <c r="CB135" s="4"/>
      <c r="CC135" s="4"/>
      <c r="CD135" s="4"/>
      <c r="CE135" s="4"/>
      <c r="CF135" s="4"/>
      <c r="CG135" s="7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2"/>
      <c r="CV135" s="262"/>
      <c r="CW135" s="262"/>
      <c r="CX135" s="262"/>
      <c r="CY135" s="262"/>
      <c r="CZ135" s="262"/>
    </row>
    <row r="136" spans="1:104" ht="37.5" customHeight="1" x14ac:dyDescent="0.2">
      <c r="A136" s="920"/>
      <c r="B136" s="928"/>
      <c r="C136" s="929"/>
      <c r="D136" s="923"/>
      <c r="E136" s="15" t="s">
        <v>29</v>
      </c>
      <c r="F136" s="16" t="s">
        <v>30</v>
      </c>
      <c r="G136" s="826" t="s">
        <v>31</v>
      </c>
      <c r="H136" s="84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Y136" s="2"/>
      <c r="BZ136" s="2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</row>
    <row r="137" spans="1:104" ht="19.5" customHeight="1" x14ac:dyDescent="0.2">
      <c r="A137" s="264" t="s">
        <v>134</v>
      </c>
      <c r="B137" s="265"/>
      <c r="C137" s="266"/>
      <c r="D137" s="255">
        <f>SUM(E137:H137)</f>
        <v>0</v>
      </c>
      <c r="E137" s="256"/>
      <c r="F137" s="257"/>
      <c r="G137" s="258"/>
      <c r="H137" s="25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1265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</row>
    <row r="138" spans="1:104" ht="19.5" customHeight="1" x14ac:dyDescent="0.2">
      <c r="A138" s="268" t="s">
        <v>135</v>
      </c>
      <c r="B138" s="269"/>
      <c r="C138" s="270"/>
      <c r="D138" s="271">
        <f>SUM(E138:H138)</f>
        <v>0</v>
      </c>
      <c r="E138" s="84"/>
      <c r="F138" s="89"/>
      <c r="G138" s="85"/>
      <c r="H138" s="85"/>
      <c r="I138" s="8"/>
      <c r="J138" s="8"/>
      <c r="K138" s="8"/>
      <c r="L138" s="8"/>
      <c r="M138" s="272"/>
      <c r="N138" s="272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115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</row>
    <row r="139" spans="1:104" ht="28.5" customHeight="1" x14ac:dyDescent="0.2">
      <c r="A139" s="10" t="s">
        <v>136</v>
      </c>
      <c r="D139" s="274"/>
      <c r="E139" s="1266"/>
      <c r="F139" s="1267"/>
      <c r="G139" s="1268"/>
      <c r="H139" s="1269"/>
      <c r="I139" s="279"/>
      <c r="J139" s="279"/>
      <c r="K139" s="279"/>
      <c r="L139" s="28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14"/>
      <c r="BG139" s="1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</row>
    <row r="140" spans="1:104" ht="15" customHeight="1" x14ac:dyDescent="0.2">
      <c r="A140" s="1237" t="s">
        <v>137</v>
      </c>
      <c r="B140" s="1238" t="s">
        <v>5</v>
      </c>
      <c r="C140" s="1270" t="s">
        <v>138</v>
      </c>
      <c r="D140" s="1271"/>
      <c r="E140" s="1272"/>
      <c r="F140" s="930" t="s">
        <v>139</v>
      </c>
      <c r="G140" s="931" t="s">
        <v>140</v>
      </c>
      <c r="H140" s="1273" t="s">
        <v>7</v>
      </c>
      <c r="I140" s="932"/>
      <c r="J140" s="932"/>
      <c r="K140" s="930" t="s">
        <v>8</v>
      </c>
      <c r="L140" s="936" t="s">
        <v>9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14"/>
      <c r="BG140" s="14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</row>
    <row r="141" spans="1:104" ht="49.5" customHeight="1" x14ac:dyDescent="0.2">
      <c r="A141" s="912"/>
      <c r="B141" s="848"/>
      <c r="C141" s="225" t="s">
        <v>141</v>
      </c>
      <c r="D141" s="281" t="s">
        <v>142</v>
      </c>
      <c r="E141" s="1274" t="s">
        <v>143</v>
      </c>
      <c r="F141" s="930"/>
      <c r="G141" s="931"/>
      <c r="H141" s="1274" t="s">
        <v>29</v>
      </c>
      <c r="I141" s="819" t="s">
        <v>30</v>
      </c>
      <c r="J141" s="819" t="s">
        <v>31</v>
      </c>
      <c r="K141" s="930"/>
      <c r="L141" s="93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14"/>
      <c r="BG141" s="14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</row>
    <row r="142" spans="1:104" ht="15" customHeight="1" x14ac:dyDescent="0.2">
      <c r="A142" s="282" t="s">
        <v>53</v>
      </c>
      <c r="B142" s="283">
        <f>SUM(C142:G142)</f>
        <v>0</v>
      </c>
      <c r="C142" s="256"/>
      <c r="D142" s="284"/>
      <c r="E142" s="285"/>
      <c r="F142" s="284"/>
      <c r="G142" s="286"/>
      <c r="H142" s="285"/>
      <c r="I142" s="284"/>
      <c r="J142" s="284"/>
      <c r="K142" s="284"/>
      <c r="L142" s="284"/>
      <c r="M142" s="127" t="str">
        <f>CA142</f>
        <v/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14"/>
      <c r="Y142" s="14"/>
      <c r="Z142" s="14"/>
      <c r="AA142" s="14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14"/>
      <c r="BG142" s="14"/>
      <c r="CA142" s="31" t="str">
        <f>IF(CG142=1,"* Total Personas debe ser igual que según Tipo estrategia + Otros + UAPORRINO. ","")</f>
        <v/>
      </c>
      <c r="CB142" s="31"/>
      <c r="CC142" s="31"/>
      <c r="CD142" s="31"/>
      <c r="CE142" s="31"/>
      <c r="CF142" s="31"/>
      <c r="CG142" s="32">
        <f>IF(B142&lt;&gt;SUM(H142:L142),1,0)</f>
        <v>0</v>
      </c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</row>
    <row r="143" spans="1:104" ht="15" customHeight="1" x14ac:dyDescent="0.2">
      <c r="A143" s="287" t="s">
        <v>75</v>
      </c>
      <c r="B143" s="288">
        <f>SUM(C143:G143)</f>
        <v>0</v>
      </c>
      <c r="C143" s="51"/>
      <c r="D143" s="100"/>
      <c r="E143" s="57"/>
      <c r="F143" s="100"/>
      <c r="G143" s="289"/>
      <c r="H143" s="57"/>
      <c r="I143" s="100"/>
      <c r="J143" s="100"/>
      <c r="K143" s="100"/>
      <c r="L143" s="100"/>
      <c r="M143" s="127" t="str">
        <f t="shared" ref="M143:M144" si="22">CA143</f>
        <v/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14"/>
      <c r="Y143" s="14"/>
      <c r="Z143" s="14"/>
      <c r="AA143" s="14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14"/>
      <c r="BG143" s="14"/>
      <c r="CA143" s="31" t="str">
        <f t="shared" ref="CA143:CA144" si="23">IF(CG143=1,"* Total Personas debe ser igual que según Tipo estrategia + Otros + UAPORRINO. ","")</f>
        <v/>
      </c>
      <c r="CB143" s="31"/>
      <c r="CC143" s="31"/>
      <c r="CD143" s="31"/>
      <c r="CE143" s="31"/>
      <c r="CF143" s="31"/>
      <c r="CG143" s="32">
        <f t="shared" ref="CG143:CG144" si="24">IF(B143&lt;&gt;SUM(H143:L143),1,0)</f>
        <v>0</v>
      </c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</row>
    <row r="144" spans="1:104" ht="15" customHeight="1" x14ac:dyDescent="0.2">
      <c r="A144" s="290" t="s">
        <v>76</v>
      </c>
      <c r="B144" s="291">
        <f>SUM(C144:G144)</f>
        <v>0</v>
      </c>
      <c r="C144" s="190"/>
      <c r="D144" s="91"/>
      <c r="E144" s="90"/>
      <c r="F144" s="91"/>
      <c r="G144" s="292"/>
      <c r="H144" s="90"/>
      <c r="I144" s="91"/>
      <c r="J144" s="91"/>
      <c r="K144" s="91"/>
      <c r="L144" s="91"/>
      <c r="M144" s="127" t="str">
        <f t="shared" si="22"/>
        <v/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14"/>
      <c r="Y144" s="14"/>
      <c r="Z144" s="14"/>
      <c r="AA144" s="14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14"/>
      <c r="BG144" s="14"/>
      <c r="CA144" s="31" t="str">
        <f t="shared" si="23"/>
        <v/>
      </c>
      <c r="CB144" s="31"/>
      <c r="CC144" s="31"/>
      <c r="CD144" s="31"/>
      <c r="CE144" s="31"/>
      <c r="CF144" s="31"/>
      <c r="CG144" s="32">
        <f t="shared" si="24"/>
        <v>0</v>
      </c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</row>
    <row r="145" spans="1:104" ht="25.5" customHeight="1" x14ac:dyDescent="0.2">
      <c r="A145" s="244" t="s">
        <v>144</v>
      </c>
      <c r="D145" s="260"/>
      <c r="E145" s="260"/>
      <c r="F145" s="260"/>
      <c r="G145" s="260"/>
      <c r="H145" s="260"/>
      <c r="I145" s="260"/>
      <c r="J145" s="260"/>
      <c r="K145" s="260"/>
      <c r="L145" s="26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14"/>
      <c r="BG145" s="14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2"/>
      <c r="CV145" s="2"/>
      <c r="CW145" s="2"/>
      <c r="CX145" s="2"/>
      <c r="CY145" s="2"/>
      <c r="CZ145" s="2"/>
    </row>
    <row r="146" spans="1:104" ht="21.75" customHeight="1" x14ac:dyDescent="0.2">
      <c r="A146" s="1237" t="s">
        <v>145</v>
      </c>
      <c r="B146" s="1238" t="s">
        <v>146</v>
      </c>
      <c r="C146" s="1270" t="s">
        <v>147</v>
      </c>
      <c r="D146" s="1272"/>
      <c r="E146" s="1271" t="s">
        <v>148</v>
      </c>
      <c r="F146" s="1272"/>
      <c r="G146" s="1271" t="s">
        <v>149</v>
      </c>
      <c r="H146" s="1272"/>
      <c r="I146" s="1270" t="s">
        <v>150</v>
      </c>
      <c r="J146" s="1272"/>
      <c r="K146" s="260"/>
      <c r="L146" s="260"/>
      <c r="M146" s="293"/>
      <c r="N146" s="272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14"/>
      <c r="BG146" s="14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2"/>
      <c r="CV146" s="2"/>
      <c r="CW146" s="2"/>
      <c r="CX146" s="2"/>
      <c r="CY146" s="2"/>
      <c r="CZ146" s="2"/>
    </row>
    <row r="147" spans="1:104" ht="24" customHeight="1" x14ac:dyDescent="0.2">
      <c r="A147" s="912"/>
      <c r="B147" s="848"/>
      <c r="C147" s="15" t="s">
        <v>151</v>
      </c>
      <c r="D147" s="1274" t="s">
        <v>152</v>
      </c>
      <c r="E147" s="15" t="s">
        <v>151</v>
      </c>
      <c r="F147" s="843" t="s">
        <v>152</v>
      </c>
      <c r="G147" s="15" t="s">
        <v>151</v>
      </c>
      <c r="H147" s="1274" t="s">
        <v>152</v>
      </c>
      <c r="I147" s="15" t="s">
        <v>151</v>
      </c>
      <c r="J147" s="1274" t="s">
        <v>152</v>
      </c>
      <c r="K147" s="260"/>
      <c r="L147" s="260"/>
      <c r="M147" s="260"/>
      <c r="N147" s="8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14"/>
      <c r="BG147" s="14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2"/>
      <c r="CV147" s="2"/>
      <c r="CW147" s="2"/>
      <c r="CX147" s="2"/>
      <c r="CY147" s="2"/>
      <c r="CZ147" s="2"/>
    </row>
    <row r="148" spans="1:104" ht="15" customHeight="1" x14ac:dyDescent="0.2">
      <c r="A148" s="1238" t="s">
        <v>153</v>
      </c>
      <c r="B148" s="282" t="s">
        <v>154</v>
      </c>
      <c r="C148" s="256"/>
      <c r="D148" s="285"/>
      <c r="E148" s="256"/>
      <c r="F148" s="285"/>
      <c r="G148" s="256"/>
      <c r="H148" s="285"/>
      <c r="I148" s="256"/>
      <c r="J148" s="285"/>
      <c r="K148" s="260"/>
      <c r="L148" s="260"/>
      <c r="M148" s="260"/>
      <c r="N148" s="8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4"/>
      <c r="BG148" s="14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2"/>
      <c r="CV148" s="2"/>
      <c r="CW148" s="2"/>
      <c r="CX148" s="2"/>
      <c r="CY148" s="2"/>
      <c r="CZ148" s="2"/>
    </row>
    <row r="149" spans="1:104" ht="24" customHeight="1" x14ac:dyDescent="0.2">
      <c r="A149" s="847"/>
      <c r="B149" s="287" t="s">
        <v>155</v>
      </c>
      <c r="C149" s="51"/>
      <c r="D149" s="57"/>
      <c r="E149" s="51"/>
      <c r="F149" s="57"/>
      <c r="G149" s="51"/>
      <c r="H149" s="57"/>
      <c r="I149" s="51"/>
      <c r="J149" s="57"/>
      <c r="K149" s="260"/>
      <c r="L149" s="260"/>
      <c r="M149" s="260"/>
      <c r="N149" s="8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14"/>
      <c r="BG149" s="14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2"/>
      <c r="CV149" s="2"/>
      <c r="CW149" s="2"/>
      <c r="CX149" s="2"/>
      <c r="CY149" s="2"/>
      <c r="CZ149" s="2"/>
    </row>
    <row r="150" spans="1:104" ht="24.75" customHeight="1" x14ac:dyDescent="0.2">
      <c r="A150" s="847"/>
      <c r="B150" s="287" t="s">
        <v>156</v>
      </c>
      <c r="C150" s="51"/>
      <c r="D150" s="57"/>
      <c r="E150" s="51"/>
      <c r="F150" s="57"/>
      <c r="G150" s="51"/>
      <c r="H150" s="57"/>
      <c r="I150" s="51"/>
      <c r="J150" s="57"/>
      <c r="K150" s="260"/>
      <c r="L150" s="260"/>
      <c r="M150" s="260"/>
      <c r="N150" s="8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4"/>
      <c r="BG150" s="14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2"/>
      <c r="CV150" s="2"/>
      <c r="CW150" s="2"/>
      <c r="CX150" s="2"/>
      <c r="CY150" s="2"/>
      <c r="CZ150" s="2"/>
    </row>
    <row r="151" spans="1:104" ht="15" customHeight="1" x14ac:dyDescent="0.2">
      <c r="A151" s="848"/>
      <c r="B151" s="287" t="s">
        <v>157</v>
      </c>
      <c r="C151" s="190"/>
      <c r="D151" s="90"/>
      <c r="E151" s="190"/>
      <c r="F151" s="90"/>
      <c r="G151" s="190"/>
      <c r="H151" s="90"/>
      <c r="I151" s="190"/>
      <c r="J151" s="90"/>
      <c r="K151" s="260"/>
      <c r="L151" s="260"/>
      <c r="M151" s="260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14"/>
      <c r="BG151" s="14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2"/>
      <c r="CV151" s="2"/>
      <c r="CW151" s="2"/>
      <c r="CX151" s="2"/>
      <c r="CY151" s="2"/>
      <c r="CZ151" s="2"/>
    </row>
    <row r="152" spans="1:104" ht="15" customHeight="1" x14ac:dyDescent="0.2">
      <c r="A152" s="930" t="s">
        <v>158</v>
      </c>
      <c r="B152" s="282" t="s">
        <v>159</v>
      </c>
      <c r="C152" s="256"/>
      <c r="D152" s="285"/>
      <c r="E152" s="256"/>
      <c r="F152" s="285"/>
      <c r="G152" s="256"/>
      <c r="H152" s="285"/>
      <c r="I152" s="256"/>
      <c r="J152" s="285"/>
      <c r="K152" s="260"/>
      <c r="L152" s="260"/>
      <c r="M152" s="260"/>
      <c r="N152" s="8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14"/>
      <c r="BG152" s="14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2"/>
      <c r="CV152" s="2"/>
      <c r="CW152" s="2"/>
      <c r="CX152" s="2"/>
      <c r="CY152" s="2"/>
      <c r="CZ152" s="2"/>
    </row>
    <row r="153" spans="1:104" ht="22.5" customHeight="1" x14ac:dyDescent="0.2">
      <c r="A153" s="932"/>
      <c r="B153" s="287" t="s">
        <v>160</v>
      </c>
      <c r="C153" s="51"/>
      <c r="D153" s="57"/>
      <c r="E153" s="51"/>
      <c r="F153" s="57"/>
      <c r="G153" s="51"/>
      <c r="H153" s="57"/>
      <c r="I153" s="51"/>
      <c r="J153" s="57"/>
      <c r="K153" s="260"/>
      <c r="L153" s="260"/>
      <c r="M153" s="260"/>
      <c r="N153" s="8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14"/>
      <c r="BG153" s="14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2"/>
      <c r="CV153" s="2"/>
      <c r="CW153" s="2"/>
      <c r="CX153" s="2"/>
      <c r="CY153" s="2"/>
      <c r="CZ153" s="2"/>
    </row>
    <row r="154" spans="1:104" ht="15" customHeight="1" x14ac:dyDescent="0.2">
      <c r="A154" s="932"/>
      <c r="B154" s="287" t="s">
        <v>157</v>
      </c>
      <c r="C154" s="51"/>
      <c r="D154" s="57"/>
      <c r="E154" s="51"/>
      <c r="F154" s="57"/>
      <c r="G154" s="51"/>
      <c r="H154" s="57"/>
      <c r="I154" s="51"/>
      <c r="J154" s="57"/>
      <c r="K154" s="260"/>
      <c r="L154" s="260"/>
      <c r="M154" s="260"/>
      <c r="N154" s="8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14"/>
      <c r="BG154" s="14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2"/>
      <c r="CV154" s="2"/>
      <c r="CW154" s="2"/>
      <c r="CX154" s="2"/>
      <c r="CY154" s="2"/>
      <c r="CZ154" s="2"/>
    </row>
    <row r="155" spans="1:104" ht="15" customHeight="1" x14ac:dyDescent="0.2">
      <c r="A155" s="932"/>
      <c r="B155" s="295" t="s">
        <v>161</v>
      </c>
      <c r="C155" s="63"/>
      <c r="D155" s="64"/>
      <c r="E155" s="63"/>
      <c r="F155" s="64"/>
      <c r="G155" s="63"/>
      <c r="H155" s="64"/>
      <c r="I155" s="63"/>
      <c r="J155" s="64"/>
      <c r="K155" s="260"/>
      <c r="L155" s="260"/>
      <c r="M155" s="260"/>
      <c r="N155" s="8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14"/>
      <c r="BG155" s="14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2"/>
      <c r="CV155" s="2"/>
      <c r="CW155" s="2"/>
      <c r="CX155" s="2"/>
      <c r="CY155" s="2"/>
      <c r="CZ155" s="2"/>
    </row>
    <row r="156" spans="1:104" ht="15" customHeight="1" x14ac:dyDescent="0.2">
      <c r="A156" s="932"/>
      <c r="B156" s="290" t="s">
        <v>77</v>
      </c>
      <c r="C156" s="190"/>
      <c r="D156" s="90"/>
      <c r="E156" s="190"/>
      <c r="F156" s="90"/>
      <c r="G156" s="190"/>
      <c r="H156" s="90"/>
      <c r="I156" s="190"/>
      <c r="J156" s="90"/>
      <c r="K156" s="260"/>
      <c r="L156" s="260"/>
      <c r="M156" s="260"/>
      <c r="N156" s="8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14"/>
      <c r="BG156" s="14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2"/>
      <c r="CV156" s="2"/>
      <c r="CW156" s="2"/>
      <c r="CX156" s="2"/>
      <c r="CY156" s="2"/>
      <c r="CZ156" s="2"/>
    </row>
    <row r="157" spans="1:104" ht="15" customHeight="1" x14ac:dyDescent="0.2">
      <c r="A157" s="1238" t="s">
        <v>162</v>
      </c>
      <c r="B157" s="282" t="s">
        <v>163</v>
      </c>
      <c r="C157" s="256"/>
      <c r="D157" s="285"/>
      <c r="E157" s="256"/>
      <c r="F157" s="285"/>
      <c r="G157" s="256"/>
      <c r="H157" s="285"/>
      <c r="I157" s="256"/>
      <c r="J157" s="285"/>
      <c r="K157" s="260"/>
      <c r="L157" s="260"/>
      <c r="M157" s="260"/>
      <c r="N157" s="8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14"/>
      <c r="BG157" s="14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2"/>
      <c r="CV157" s="2"/>
      <c r="CW157" s="2"/>
      <c r="CX157" s="2"/>
      <c r="CY157" s="2"/>
      <c r="CZ157" s="2"/>
    </row>
    <row r="158" spans="1:104" ht="26.25" customHeight="1" x14ac:dyDescent="0.2">
      <c r="A158" s="847"/>
      <c r="B158" s="287" t="s">
        <v>160</v>
      </c>
      <c r="C158" s="51"/>
      <c r="D158" s="57"/>
      <c r="E158" s="51"/>
      <c r="F158" s="57"/>
      <c r="G158" s="51"/>
      <c r="H158" s="57"/>
      <c r="I158" s="51"/>
      <c r="J158" s="57"/>
      <c r="K158" s="260"/>
      <c r="L158" s="260"/>
      <c r="M158" s="260"/>
      <c r="N158" s="8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14"/>
      <c r="BG158" s="14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2"/>
      <c r="CV158" s="2"/>
      <c r="CW158" s="2"/>
      <c r="CX158" s="2"/>
      <c r="CY158" s="2"/>
      <c r="CZ158" s="2"/>
    </row>
    <row r="159" spans="1:104" ht="15" customHeight="1" x14ac:dyDescent="0.2">
      <c r="A159" s="847"/>
      <c r="B159" s="287" t="s">
        <v>157</v>
      </c>
      <c r="C159" s="51"/>
      <c r="D159" s="57"/>
      <c r="E159" s="51"/>
      <c r="F159" s="57"/>
      <c r="G159" s="51"/>
      <c r="H159" s="57"/>
      <c r="I159" s="51"/>
      <c r="J159" s="57"/>
      <c r="K159" s="8"/>
      <c r="L159" s="8"/>
      <c r="M159" s="8"/>
      <c r="N159" s="8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14"/>
      <c r="BG159" s="14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2"/>
      <c r="CV159" s="2"/>
      <c r="CW159" s="2"/>
      <c r="CX159" s="2"/>
      <c r="CY159" s="2"/>
      <c r="CZ159" s="2"/>
    </row>
    <row r="160" spans="1:104" ht="15" customHeight="1" x14ac:dyDescent="0.2">
      <c r="A160" s="847"/>
      <c r="B160" s="295" t="s">
        <v>164</v>
      </c>
      <c r="C160" s="51"/>
      <c r="D160" s="57"/>
      <c r="E160" s="51"/>
      <c r="F160" s="57"/>
      <c r="G160" s="51"/>
      <c r="H160" s="57"/>
      <c r="I160" s="51"/>
      <c r="J160" s="57"/>
      <c r="K160" s="8"/>
      <c r="L160" s="8"/>
      <c r="M160" s="8"/>
      <c r="N160" s="8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14"/>
      <c r="BG160" s="14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2"/>
      <c r="CV160" s="2"/>
      <c r="CW160" s="2"/>
      <c r="CX160" s="2"/>
      <c r="CY160" s="2"/>
      <c r="CZ160" s="2"/>
    </row>
    <row r="161" spans="1:104" ht="15" customHeight="1" x14ac:dyDescent="0.2">
      <c r="A161" s="847"/>
      <c r="B161" s="295" t="s">
        <v>161</v>
      </c>
      <c r="C161" s="51"/>
      <c r="D161" s="57"/>
      <c r="E161" s="51"/>
      <c r="F161" s="57"/>
      <c r="G161" s="51"/>
      <c r="H161" s="57"/>
      <c r="I161" s="51"/>
      <c r="J161" s="57"/>
      <c r="K161" s="8"/>
      <c r="L161" s="8"/>
      <c r="M161" s="8"/>
      <c r="N161" s="8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14"/>
      <c r="BG161" s="14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2"/>
      <c r="CV161" s="2"/>
      <c r="CW161" s="2"/>
      <c r="CX161" s="2"/>
      <c r="CY161" s="2"/>
      <c r="CZ161" s="2"/>
    </row>
    <row r="162" spans="1:104" ht="15" customHeight="1" x14ac:dyDescent="0.2">
      <c r="A162" s="848"/>
      <c r="B162" s="290" t="s">
        <v>77</v>
      </c>
      <c r="C162" s="76"/>
      <c r="D162" s="72"/>
      <c r="E162" s="76"/>
      <c r="F162" s="72"/>
      <c r="G162" s="76"/>
      <c r="H162" s="72"/>
      <c r="I162" s="76"/>
      <c r="J162" s="72"/>
      <c r="K162" s="8"/>
      <c r="L162" s="8"/>
      <c r="M162" s="8"/>
      <c r="N162" s="8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14"/>
      <c r="BG162" s="14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2"/>
      <c r="CV162" s="2"/>
      <c r="CW162" s="2"/>
      <c r="CX162" s="2"/>
      <c r="CY162" s="2"/>
      <c r="CZ162" s="2"/>
    </row>
    <row r="163" spans="1:104" ht="15" customHeight="1" x14ac:dyDescent="0.2">
      <c r="A163" s="930" t="s">
        <v>165</v>
      </c>
      <c r="B163" s="282" t="s">
        <v>166</v>
      </c>
      <c r="C163" s="256"/>
      <c r="D163" s="285"/>
      <c r="E163" s="256"/>
      <c r="F163" s="285"/>
      <c r="G163" s="256"/>
      <c r="H163" s="285"/>
      <c r="I163" s="256"/>
      <c r="J163" s="285"/>
      <c r="K163" s="8"/>
      <c r="L163" s="8"/>
      <c r="M163" s="8"/>
      <c r="N163" s="8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14"/>
      <c r="BG163" s="14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2"/>
      <c r="CV163" s="2"/>
      <c r="CW163" s="2"/>
      <c r="CX163" s="2"/>
      <c r="CY163" s="2"/>
      <c r="CZ163" s="2"/>
    </row>
    <row r="164" spans="1:104" ht="15" customHeight="1" x14ac:dyDescent="0.2">
      <c r="A164" s="932"/>
      <c r="B164" s="290" t="s">
        <v>167</v>
      </c>
      <c r="C164" s="190"/>
      <c r="D164" s="90"/>
      <c r="E164" s="190"/>
      <c r="F164" s="90"/>
      <c r="G164" s="190"/>
      <c r="H164" s="90"/>
      <c r="I164" s="190"/>
      <c r="J164" s="90"/>
      <c r="K164" s="8"/>
      <c r="L164" s="8"/>
      <c r="M164" s="8"/>
      <c r="N164" s="8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2"/>
      <c r="CV164" s="2"/>
      <c r="CW164" s="2"/>
      <c r="CX164" s="2"/>
      <c r="CY164" s="2"/>
      <c r="CZ164" s="2"/>
    </row>
    <row r="165" spans="1:104" ht="24" customHeight="1" x14ac:dyDescent="0.2">
      <c r="A165" s="9" t="s">
        <v>168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2"/>
      <c r="CV165" s="2"/>
      <c r="CW165" s="2"/>
      <c r="CX165" s="2"/>
      <c r="CY165" s="2"/>
      <c r="CZ165" s="2"/>
    </row>
    <row r="166" spans="1:104" ht="21" customHeight="1" x14ac:dyDescent="0.2">
      <c r="A166" s="10" t="s">
        <v>169</v>
      </c>
      <c r="B166" s="296"/>
      <c r="C166" s="8"/>
      <c r="D166" s="297"/>
      <c r="E166" s="298"/>
      <c r="F166" s="297"/>
      <c r="G166" s="298"/>
      <c r="H166" s="298"/>
      <c r="I166" s="297"/>
      <c r="J166" s="299"/>
      <c r="K166" s="299"/>
      <c r="L166" s="299"/>
      <c r="M166" s="299"/>
      <c r="N166" s="299"/>
      <c r="O166" s="300"/>
      <c r="P166" s="300"/>
      <c r="Q166" s="300"/>
      <c r="R166" s="301"/>
      <c r="S166" s="12"/>
      <c r="T166" s="300"/>
      <c r="U166" s="300"/>
      <c r="V166" s="301"/>
      <c r="W166" s="301"/>
      <c r="X166" s="12"/>
      <c r="Y166" s="300"/>
      <c r="Z166" s="301"/>
      <c r="AA166" s="301"/>
      <c r="AB166" s="12"/>
      <c r="AC166" s="300"/>
      <c r="AD166" s="300"/>
      <c r="AE166" s="300"/>
      <c r="AF166" s="300"/>
      <c r="AG166" s="301"/>
      <c r="AH166" s="302"/>
      <c r="AI166" s="12"/>
      <c r="AJ166" s="301"/>
      <c r="AK166" s="301"/>
      <c r="AL166" s="301"/>
      <c r="AM166" s="301"/>
      <c r="AN166" s="301"/>
      <c r="AO166" s="302"/>
      <c r="AP166" s="12"/>
      <c r="AQ166" s="301"/>
      <c r="AR166" s="301"/>
      <c r="AS166" s="301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2"/>
      <c r="CV166" s="2"/>
      <c r="CW166" s="2"/>
      <c r="CX166" s="2"/>
      <c r="CY166" s="2"/>
      <c r="CZ166" s="2"/>
    </row>
    <row r="167" spans="1:104" ht="15" customHeight="1" x14ac:dyDescent="0.2">
      <c r="A167" s="1242" t="s">
        <v>35</v>
      </c>
      <c r="B167" s="1243" t="s">
        <v>5</v>
      </c>
      <c r="C167" s="954"/>
      <c r="D167" s="1244"/>
      <c r="E167" s="1275" t="s">
        <v>81</v>
      </c>
      <c r="F167" s="1276"/>
      <c r="G167" s="1276"/>
      <c r="H167" s="1276"/>
      <c r="I167" s="1276"/>
      <c r="J167" s="1276"/>
      <c r="K167" s="1276"/>
      <c r="L167" s="1276"/>
      <c r="M167" s="1276"/>
      <c r="N167" s="1276"/>
      <c r="O167" s="1276"/>
      <c r="P167" s="1276"/>
      <c r="Q167" s="1276"/>
      <c r="R167" s="1276"/>
      <c r="S167" s="1276"/>
      <c r="T167" s="1276"/>
      <c r="U167" s="1276"/>
      <c r="V167" s="1276"/>
      <c r="W167" s="1276"/>
      <c r="X167" s="1276"/>
      <c r="Y167" s="1276"/>
      <c r="Z167" s="1276"/>
      <c r="AA167" s="1276"/>
      <c r="AB167" s="1276"/>
      <c r="AC167" s="1276"/>
      <c r="AD167" s="1276"/>
      <c r="AE167" s="1276"/>
      <c r="AF167" s="1276"/>
      <c r="AG167" s="1276"/>
      <c r="AH167" s="1276"/>
      <c r="AI167" s="1276"/>
      <c r="AJ167" s="1276"/>
      <c r="AK167" s="1276"/>
      <c r="AL167" s="1276"/>
      <c r="AM167" s="1276"/>
      <c r="AN167" s="1276"/>
      <c r="AO167" s="1276"/>
      <c r="AP167" s="1277"/>
      <c r="AQ167" s="1278" t="s">
        <v>170</v>
      </c>
      <c r="AR167" s="1278"/>
      <c r="AS167" s="1279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2"/>
      <c r="CV167" s="2"/>
      <c r="CW167" s="2"/>
      <c r="CX167" s="2"/>
      <c r="CY167" s="2"/>
      <c r="CZ167" s="2"/>
    </row>
    <row r="168" spans="1:104" ht="15" customHeight="1" x14ac:dyDescent="0.2">
      <c r="A168" s="933"/>
      <c r="B168" s="913"/>
      <c r="C168" s="934"/>
      <c r="D168" s="935"/>
      <c r="E168" s="1270" t="s">
        <v>10</v>
      </c>
      <c r="F168" s="1272"/>
      <c r="G168" s="1270" t="s">
        <v>11</v>
      </c>
      <c r="H168" s="1272"/>
      <c r="I168" s="1270" t="s">
        <v>12</v>
      </c>
      <c r="J168" s="1272"/>
      <c r="K168" s="1270" t="s">
        <v>13</v>
      </c>
      <c r="L168" s="1272"/>
      <c r="M168" s="1270" t="s">
        <v>14</v>
      </c>
      <c r="N168" s="1272"/>
      <c r="O168" s="1270" t="s">
        <v>15</v>
      </c>
      <c r="P168" s="1272"/>
      <c r="Q168" s="1270" t="s">
        <v>16</v>
      </c>
      <c r="R168" s="1272"/>
      <c r="S168" s="1270" t="s">
        <v>17</v>
      </c>
      <c r="T168" s="1272"/>
      <c r="U168" s="1270" t="s">
        <v>18</v>
      </c>
      <c r="V168" s="1272"/>
      <c r="W168" s="1270" t="s">
        <v>19</v>
      </c>
      <c r="X168" s="1272"/>
      <c r="Y168" s="1270" t="s">
        <v>20</v>
      </c>
      <c r="Z168" s="1272"/>
      <c r="AA168" s="1270" t="s">
        <v>21</v>
      </c>
      <c r="AB168" s="1272"/>
      <c r="AC168" s="1270" t="s">
        <v>22</v>
      </c>
      <c r="AD168" s="1272"/>
      <c r="AE168" s="1270" t="s">
        <v>23</v>
      </c>
      <c r="AF168" s="1272"/>
      <c r="AG168" s="1270" t="s">
        <v>24</v>
      </c>
      <c r="AH168" s="1272"/>
      <c r="AI168" s="1270" t="s">
        <v>25</v>
      </c>
      <c r="AJ168" s="1272"/>
      <c r="AK168" s="1270" t="s">
        <v>26</v>
      </c>
      <c r="AL168" s="1272"/>
      <c r="AM168" s="1270" t="s">
        <v>27</v>
      </c>
      <c r="AN168" s="1272"/>
      <c r="AO168" s="1275" t="s">
        <v>28</v>
      </c>
      <c r="AP168" s="1277"/>
      <c r="AQ168" s="1251" t="s">
        <v>171</v>
      </c>
      <c r="AR168" s="1275" t="s">
        <v>172</v>
      </c>
      <c r="AS168" s="1276"/>
      <c r="AT168" s="1280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2"/>
      <c r="CV168" s="2"/>
      <c r="CW168" s="2"/>
      <c r="CX168" s="2"/>
      <c r="CY168" s="2"/>
      <c r="CZ168" s="2"/>
    </row>
    <row r="169" spans="1:104" ht="35.25" customHeight="1" x14ac:dyDescent="0.2">
      <c r="A169" s="923"/>
      <c r="B169" s="225" t="s">
        <v>32</v>
      </c>
      <c r="C169" s="226" t="s">
        <v>33</v>
      </c>
      <c r="D169" s="818" t="s">
        <v>34</v>
      </c>
      <c r="E169" s="1281" t="s">
        <v>33</v>
      </c>
      <c r="F169" s="1282" t="s">
        <v>34</v>
      </c>
      <c r="G169" s="1281" t="s">
        <v>33</v>
      </c>
      <c r="H169" s="1282" t="s">
        <v>34</v>
      </c>
      <c r="I169" s="1281" t="s">
        <v>33</v>
      </c>
      <c r="J169" s="1282" t="s">
        <v>34</v>
      </c>
      <c r="K169" s="1281" t="s">
        <v>33</v>
      </c>
      <c r="L169" s="1282" t="s">
        <v>34</v>
      </c>
      <c r="M169" s="1281" t="s">
        <v>33</v>
      </c>
      <c r="N169" s="1282" t="s">
        <v>34</v>
      </c>
      <c r="O169" s="1281" t="s">
        <v>33</v>
      </c>
      <c r="P169" s="1282" t="s">
        <v>34</v>
      </c>
      <c r="Q169" s="1281" t="s">
        <v>33</v>
      </c>
      <c r="R169" s="1282" t="s">
        <v>34</v>
      </c>
      <c r="S169" s="1281" t="s">
        <v>33</v>
      </c>
      <c r="T169" s="1282" t="s">
        <v>34</v>
      </c>
      <c r="U169" s="1281" t="s">
        <v>33</v>
      </c>
      <c r="V169" s="1282" t="s">
        <v>34</v>
      </c>
      <c r="W169" s="1281" t="s">
        <v>33</v>
      </c>
      <c r="X169" s="1282" t="s">
        <v>34</v>
      </c>
      <c r="Y169" s="1281" t="s">
        <v>33</v>
      </c>
      <c r="Z169" s="1282" t="s">
        <v>34</v>
      </c>
      <c r="AA169" s="1281" t="s">
        <v>33</v>
      </c>
      <c r="AB169" s="1282" t="s">
        <v>34</v>
      </c>
      <c r="AC169" s="1281" t="s">
        <v>33</v>
      </c>
      <c r="AD169" s="1282" t="s">
        <v>34</v>
      </c>
      <c r="AE169" s="1281" t="s">
        <v>33</v>
      </c>
      <c r="AF169" s="1282" t="s">
        <v>34</v>
      </c>
      <c r="AG169" s="1281" t="s">
        <v>33</v>
      </c>
      <c r="AH169" s="1282" t="s">
        <v>34</v>
      </c>
      <c r="AI169" s="1281" t="s">
        <v>33</v>
      </c>
      <c r="AJ169" s="1282" t="s">
        <v>34</v>
      </c>
      <c r="AK169" s="1281" t="s">
        <v>33</v>
      </c>
      <c r="AL169" s="1282" t="s">
        <v>34</v>
      </c>
      <c r="AM169" s="1281" t="s">
        <v>33</v>
      </c>
      <c r="AN169" s="1282" t="s">
        <v>34</v>
      </c>
      <c r="AO169" s="1281" t="s">
        <v>33</v>
      </c>
      <c r="AP169" s="1283" t="s">
        <v>34</v>
      </c>
      <c r="AQ169" s="939"/>
      <c r="AR169" s="819" t="s">
        <v>173</v>
      </c>
      <c r="AS169" s="1284" t="s">
        <v>174</v>
      </c>
      <c r="AT169" s="115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2"/>
      <c r="CV169" s="2"/>
      <c r="CW169" s="2"/>
      <c r="CX169" s="2"/>
      <c r="CY169" s="2"/>
      <c r="CZ169" s="2"/>
    </row>
    <row r="170" spans="1:104" x14ac:dyDescent="0.2">
      <c r="A170" s="1285" t="s">
        <v>52</v>
      </c>
      <c r="B170" s="200">
        <f t="shared" ref="B170:B176" si="25">SUM(C170+D170)</f>
        <v>267</v>
      </c>
      <c r="C170" s="201">
        <f t="shared" ref="C170:C180" si="26">SUM(E170+G170+I170+K170+M170+O170+Q170+S170+U170+W170+Y170+AA170+AC170+AE170+AG170+AI170+AK170+AM170+AO170)</f>
        <v>113</v>
      </c>
      <c r="D170" s="1286">
        <f t="shared" ref="D170:D187" si="27">SUM(F170+H170+J170+L170+N170+P170+R170+T170+V170+X170+Z170+AB170+AD170+AF170+AH170+AJ170+AL170+AN170+AP170)</f>
        <v>154</v>
      </c>
      <c r="E170" s="23">
        <v>2</v>
      </c>
      <c r="F170" s="1287">
        <v>0</v>
      </c>
      <c r="G170" s="23">
        <v>1</v>
      </c>
      <c r="H170" s="25">
        <v>0</v>
      </c>
      <c r="I170" s="23">
        <v>1</v>
      </c>
      <c r="J170" s="25">
        <v>2</v>
      </c>
      <c r="K170" s="23">
        <v>2</v>
      </c>
      <c r="L170" s="25">
        <v>0</v>
      </c>
      <c r="M170" s="23">
        <v>4</v>
      </c>
      <c r="N170" s="25">
        <v>1</v>
      </c>
      <c r="O170" s="23">
        <v>2</v>
      </c>
      <c r="P170" s="25">
        <v>2</v>
      </c>
      <c r="Q170" s="23">
        <v>1</v>
      </c>
      <c r="R170" s="25">
        <v>2</v>
      </c>
      <c r="S170" s="23">
        <v>3</v>
      </c>
      <c r="T170" s="25">
        <v>2</v>
      </c>
      <c r="U170" s="23">
        <v>2</v>
      </c>
      <c r="V170" s="25">
        <v>4</v>
      </c>
      <c r="W170" s="23">
        <v>4</v>
      </c>
      <c r="X170" s="25">
        <v>6</v>
      </c>
      <c r="Y170" s="23">
        <v>5</v>
      </c>
      <c r="Z170" s="25">
        <v>4</v>
      </c>
      <c r="AA170" s="23">
        <v>4</v>
      </c>
      <c r="AB170" s="25">
        <v>9</v>
      </c>
      <c r="AC170" s="23">
        <v>9</v>
      </c>
      <c r="AD170" s="25">
        <v>10</v>
      </c>
      <c r="AE170" s="23">
        <v>5</v>
      </c>
      <c r="AF170" s="25">
        <v>20</v>
      </c>
      <c r="AG170" s="23">
        <v>8</v>
      </c>
      <c r="AH170" s="25">
        <v>9</v>
      </c>
      <c r="AI170" s="23">
        <v>14</v>
      </c>
      <c r="AJ170" s="25">
        <v>16</v>
      </c>
      <c r="AK170" s="23">
        <v>16</v>
      </c>
      <c r="AL170" s="25">
        <v>29</v>
      </c>
      <c r="AM170" s="23">
        <v>14</v>
      </c>
      <c r="AN170" s="25">
        <v>9</v>
      </c>
      <c r="AO170" s="1288">
        <v>16</v>
      </c>
      <c r="AP170" s="27">
        <v>29</v>
      </c>
      <c r="AQ170" s="1289">
        <v>140</v>
      </c>
      <c r="AR170" s="310">
        <v>24</v>
      </c>
      <c r="AS170" s="1287">
        <v>103</v>
      </c>
      <c r="AT170" s="311" t="str">
        <f>CA170</f>
        <v/>
      </c>
      <c r="AU170" s="273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CA170" s="31" t="str">
        <f>IF(CG170=1,"* El número de Consultas Según tipo de atención NO DEBE ser diferente al Total. ","")</f>
        <v/>
      </c>
      <c r="CB170" s="31"/>
      <c r="CC170" s="31"/>
      <c r="CD170" s="31"/>
      <c r="CE170" s="31"/>
      <c r="CF170" s="31"/>
      <c r="CG170" s="32">
        <f>IF(B170&lt;&gt;SUM(AQ170:AS170),1,0)</f>
        <v>0</v>
      </c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2"/>
      <c r="CV170" s="2"/>
      <c r="CW170" s="2"/>
      <c r="CX170" s="2"/>
      <c r="CY170" s="2"/>
      <c r="CZ170" s="2"/>
    </row>
    <row r="171" spans="1:104" x14ac:dyDescent="0.2">
      <c r="A171" s="312" t="s">
        <v>36</v>
      </c>
      <c r="B171" s="313">
        <f t="shared" si="25"/>
        <v>0</v>
      </c>
      <c r="C171" s="314">
        <f t="shared" si="26"/>
        <v>0</v>
      </c>
      <c r="D171" s="315">
        <f>SUM(F171+H171+J171+L171+N171+P171+R171+T171+V171+X171+Z171+AB171+AD171+AF171+AH171+AJ171+AL171+AN171+AP171)</f>
        <v>0</v>
      </c>
      <c r="E171" s="84">
        <v>0</v>
      </c>
      <c r="F171" s="316">
        <v>0</v>
      </c>
      <c r="G171" s="84">
        <v>0</v>
      </c>
      <c r="H171" s="85">
        <v>0</v>
      </c>
      <c r="I171" s="84">
        <v>0</v>
      </c>
      <c r="J171" s="85">
        <v>0</v>
      </c>
      <c r="K171" s="84">
        <v>0</v>
      </c>
      <c r="L171" s="85">
        <v>0</v>
      </c>
      <c r="M171" s="84">
        <v>0</v>
      </c>
      <c r="N171" s="85">
        <v>0</v>
      </c>
      <c r="O171" s="84">
        <v>0</v>
      </c>
      <c r="P171" s="85">
        <v>0</v>
      </c>
      <c r="Q171" s="84">
        <v>0</v>
      </c>
      <c r="R171" s="85">
        <v>0</v>
      </c>
      <c r="S171" s="84">
        <v>0</v>
      </c>
      <c r="T171" s="85">
        <v>0</v>
      </c>
      <c r="U171" s="84">
        <v>0</v>
      </c>
      <c r="V171" s="85">
        <v>0</v>
      </c>
      <c r="W171" s="84">
        <v>0</v>
      </c>
      <c r="X171" s="85">
        <v>0</v>
      </c>
      <c r="Y171" s="84">
        <v>0</v>
      </c>
      <c r="Z171" s="85">
        <v>0</v>
      </c>
      <c r="AA171" s="84">
        <v>0</v>
      </c>
      <c r="AB171" s="85">
        <v>0</v>
      </c>
      <c r="AC171" s="84">
        <v>0</v>
      </c>
      <c r="AD171" s="85">
        <v>0</v>
      </c>
      <c r="AE171" s="84">
        <v>0</v>
      </c>
      <c r="AF171" s="85">
        <v>0</v>
      </c>
      <c r="AG171" s="84">
        <v>0</v>
      </c>
      <c r="AH171" s="85">
        <v>0</v>
      </c>
      <c r="AI171" s="84">
        <v>0</v>
      </c>
      <c r="AJ171" s="85">
        <v>0</v>
      </c>
      <c r="AK171" s="84">
        <v>0</v>
      </c>
      <c r="AL171" s="85">
        <v>0</v>
      </c>
      <c r="AM171" s="84">
        <v>0</v>
      </c>
      <c r="AN171" s="85">
        <v>0</v>
      </c>
      <c r="AO171" s="86">
        <v>0</v>
      </c>
      <c r="AP171" s="87">
        <v>0</v>
      </c>
      <c r="AQ171" s="317">
        <v>0</v>
      </c>
      <c r="AR171" s="318">
        <v>0</v>
      </c>
      <c r="AS171" s="316">
        <v>0</v>
      </c>
      <c r="AT171" s="311" t="str">
        <f t="shared" ref="AT171:AT194" si="28">CA171</f>
        <v/>
      </c>
      <c r="AU171" s="273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CA171" s="31" t="str">
        <f t="shared" ref="CA171:CA194" si="29">IF(CG171=1,"* El número de Consultas Según tipo de atención NO DEBE ser diferente al Total. ","")</f>
        <v/>
      </c>
      <c r="CB171" s="31"/>
      <c r="CC171" s="31"/>
      <c r="CD171" s="31"/>
      <c r="CE171" s="31"/>
      <c r="CF171" s="31"/>
      <c r="CG171" s="32">
        <f t="shared" ref="CG171:CG194" si="30">IF(B171&lt;&gt;SUM(AQ171:AS171),1,0)</f>
        <v>0</v>
      </c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2"/>
      <c r="CV171" s="2"/>
      <c r="CW171" s="2"/>
      <c r="CX171" s="2"/>
      <c r="CY171" s="2"/>
      <c r="CZ171" s="2"/>
    </row>
    <row r="172" spans="1:104" ht="27" customHeight="1" x14ac:dyDescent="0.2">
      <c r="A172" s="319" t="s">
        <v>175</v>
      </c>
      <c r="B172" s="320">
        <f t="shared" si="25"/>
        <v>2</v>
      </c>
      <c r="C172" s="321">
        <f t="shared" si="26"/>
        <v>1</v>
      </c>
      <c r="D172" s="322">
        <f t="shared" si="27"/>
        <v>1</v>
      </c>
      <c r="E172" s="37">
        <v>0</v>
      </c>
      <c r="F172" s="38">
        <v>0</v>
      </c>
      <c r="G172" s="37">
        <v>0</v>
      </c>
      <c r="H172" s="39">
        <v>0</v>
      </c>
      <c r="I172" s="37">
        <v>0</v>
      </c>
      <c r="J172" s="39">
        <v>0</v>
      </c>
      <c r="K172" s="37">
        <v>0</v>
      </c>
      <c r="L172" s="39">
        <v>0</v>
      </c>
      <c r="M172" s="37">
        <v>0</v>
      </c>
      <c r="N172" s="39">
        <v>0</v>
      </c>
      <c r="O172" s="37">
        <v>0</v>
      </c>
      <c r="P172" s="39">
        <v>0</v>
      </c>
      <c r="Q172" s="37">
        <v>0</v>
      </c>
      <c r="R172" s="39">
        <v>0</v>
      </c>
      <c r="S172" s="37">
        <v>0</v>
      </c>
      <c r="T172" s="39">
        <v>0</v>
      </c>
      <c r="U172" s="37">
        <v>0</v>
      </c>
      <c r="V172" s="39">
        <v>0</v>
      </c>
      <c r="W172" s="37">
        <v>0</v>
      </c>
      <c r="X172" s="39">
        <v>0</v>
      </c>
      <c r="Y172" s="37">
        <v>0</v>
      </c>
      <c r="Z172" s="39">
        <v>0</v>
      </c>
      <c r="AA172" s="37">
        <v>0</v>
      </c>
      <c r="AB172" s="39">
        <v>0</v>
      </c>
      <c r="AC172" s="37">
        <v>0</v>
      </c>
      <c r="AD172" s="39">
        <v>1</v>
      </c>
      <c r="AE172" s="37">
        <v>1</v>
      </c>
      <c r="AF172" s="39">
        <v>0</v>
      </c>
      <c r="AG172" s="37">
        <v>0</v>
      </c>
      <c r="AH172" s="39">
        <v>0</v>
      </c>
      <c r="AI172" s="37">
        <v>0</v>
      </c>
      <c r="AJ172" s="39">
        <v>0</v>
      </c>
      <c r="AK172" s="37">
        <v>0</v>
      </c>
      <c r="AL172" s="39">
        <v>0</v>
      </c>
      <c r="AM172" s="37">
        <v>0</v>
      </c>
      <c r="AN172" s="39">
        <v>0</v>
      </c>
      <c r="AO172" s="40">
        <v>0</v>
      </c>
      <c r="AP172" s="41">
        <v>0</v>
      </c>
      <c r="AQ172" s="174">
        <v>0</v>
      </c>
      <c r="AR172" s="216">
        <v>0</v>
      </c>
      <c r="AS172" s="38">
        <v>2</v>
      </c>
      <c r="AT172" s="311" t="str">
        <f t="shared" si="28"/>
        <v/>
      </c>
      <c r="AU172" s="273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CA172" s="31" t="str">
        <f t="shared" si="29"/>
        <v/>
      </c>
      <c r="CB172" s="31"/>
      <c r="CC172" s="31"/>
      <c r="CD172" s="31"/>
      <c r="CE172" s="31"/>
      <c r="CF172" s="31"/>
      <c r="CG172" s="32">
        <f t="shared" si="30"/>
        <v>0</v>
      </c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2"/>
      <c r="CV172" s="2"/>
      <c r="CW172" s="2"/>
      <c r="CX172" s="2"/>
      <c r="CY172" s="2"/>
      <c r="CZ172" s="2"/>
    </row>
    <row r="173" spans="1:104" ht="13.5" customHeight="1" x14ac:dyDescent="0.2">
      <c r="A173" s="323" t="s">
        <v>176</v>
      </c>
      <c r="B173" s="324">
        <f t="shared" si="25"/>
        <v>0</v>
      </c>
      <c r="C173" s="325">
        <f t="shared" si="26"/>
        <v>0</v>
      </c>
      <c r="D173" s="326">
        <f t="shared" si="27"/>
        <v>0</v>
      </c>
      <c r="E173" s="51">
        <v>0</v>
      </c>
      <c r="F173" s="57">
        <v>0</v>
      </c>
      <c r="G173" s="51">
        <v>0</v>
      </c>
      <c r="H173" s="57">
        <v>0</v>
      </c>
      <c r="I173" s="51">
        <v>0</v>
      </c>
      <c r="J173" s="57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  <c r="Y173" s="51">
        <v>0</v>
      </c>
      <c r="Z173" s="52">
        <v>0</v>
      </c>
      <c r="AA173" s="51">
        <v>0</v>
      </c>
      <c r="AB173" s="57">
        <v>0</v>
      </c>
      <c r="AC173" s="51">
        <v>0</v>
      </c>
      <c r="AD173" s="57">
        <v>0</v>
      </c>
      <c r="AE173" s="51">
        <v>0</v>
      </c>
      <c r="AF173" s="52">
        <v>0</v>
      </c>
      <c r="AG173" s="51">
        <v>0</v>
      </c>
      <c r="AH173" s="52">
        <v>0</v>
      </c>
      <c r="AI173" s="51">
        <v>0</v>
      </c>
      <c r="AJ173" s="52">
        <v>0</v>
      </c>
      <c r="AK173" s="51">
        <v>0</v>
      </c>
      <c r="AL173" s="52">
        <v>0</v>
      </c>
      <c r="AM173" s="51">
        <v>0</v>
      </c>
      <c r="AN173" s="52">
        <v>0</v>
      </c>
      <c r="AO173" s="53">
        <v>0</v>
      </c>
      <c r="AP173" s="54">
        <v>0</v>
      </c>
      <c r="AQ173" s="185">
        <v>0</v>
      </c>
      <c r="AR173" s="100">
        <v>0</v>
      </c>
      <c r="AS173" s="57">
        <v>0</v>
      </c>
      <c r="AT173" s="311" t="str">
        <f t="shared" si="28"/>
        <v/>
      </c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CA173" s="31" t="str">
        <f t="shared" si="29"/>
        <v/>
      </c>
      <c r="CB173" s="31"/>
      <c r="CC173" s="31"/>
      <c r="CD173" s="31"/>
      <c r="CE173" s="31"/>
      <c r="CF173" s="31"/>
      <c r="CG173" s="32">
        <f t="shared" si="30"/>
        <v>0</v>
      </c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2"/>
      <c r="CV173" s="2"/>
      <c r="CW173" s="2"/>
      <c r="CX173" s="2"/>
      <c r="CY173" s="2"/>
      <c r="CZ173" s="2"/>
    </row>
    <row r="174" spans="1:104" ht="15.6" customHeight="1" x14ac:dyDescent="0.2">
      <c r="A174" s="323" t="s">
        <v>177</v>
      </c>
      <c r="B174" s="324">
        <f t="shared" si="25"/>
        <v>15</v>
      </c>
      <c r="C174" s="325">
        <f t="shared" si="26"/>
        <v>6</v>
      </c>
      <c r="D174" s="326">
        <f t="shared" si="27"/>
        <v>9</v>
      </c>
      <c r="E174" s="51">
        <v>0</v>
      </c>
      <c r="F174" s="57">
        <v>0</v>
      </c>
      <c r="G174" s="51">
        <v>0</v>
      </c>
      <c r="H174" s="57">
        <v>0</v>
      </c>
      <c r="I174" s="51">
        <v>0</v>
      </c>
      <c r="J174" s="57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1</v>
      </c>
      <c r="X174" s="52">
        <v>0</v>
      </c>
      <c r="Y174" s="51">
        <v>0</v>
      </c>
      <c r="Z174" s="52">
        <v>0</v>
      </c>
      <c r="AA174" s="51">
        <v>1</v>
      </c>
      <c r="AB174" s="57">
        <v>0</v>
      </c>
      <c r="AC174" s="51">
        <v>0</v>
      </c>
      <c r="AD174" s="57">
        <v>1</v>
      </c>
      <c r="AE174" s="51">
        <v>0</v>
      </c>
      <c r="AF174" s="52">
        <v>1</v>
      </c>
      <c r="AG174" s="51">
        <v>1</v>
      </c>
      <c r="AH174" s="52">
        <v>0</v>
      </c>
      <c r="AI174" s="51">
        <v>2</v>
      </c>
      <c r="AJ174" s="52">
        <v>1</v>
      </c>
      <c r="AK174" s="51">
        <v>0</v>
      </c>
      <c r="AL174" s="52">
        <v>0</v>
      </c>
      <c r="AM174" s="51">
        <v>0</v>
      </c>
      <c r="AN174" s="52">
        <v>1</v>
      </c>
      <c r="AO174" s="53">
        <v>1</v>
      </c>
      <c r="AP174" s="54">
        <v>5</v>
      </c>
      <c r="AQ174" s="185">
        <v>12</v>
      </c>
      <c r="AR174" s="100">
        <v>2</v>
      </c>
      <c r="AS174" s="57">
        <v>1</v>
      </c>
      <c r="AT174" s="311" t="str">
        <f t="shared" si="28"/>
        <v/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14"/>
      <c r="CA174" s="31" t="str">
        <f t="shared" si="29"/>
        <v/>
      </c>
      <c r="CB174" s="31"/>
      <c r="CC174" s="31"/>
      <c r="CD174" s="31"/>
      <c r="CE174" s="31"/>
      <c r="CF174" s="31"/>
      <c r="CG174" s="32">
        <f t="shared" si="30"/>
        <v>0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2"/>
      <c r="CV174" s="2"/>
      <c r="CW174" s="2"/>
      <c r="CX174" s="2"/>
      <c r="CY174" s="2"/>
      <c r="CZ174" s="2"/>
    </row>
    <row r="175" spans="1:104" ht="15.6" customHeight="1" x14ac:dyDescent="0.2">
      <c r="A175" s="323" t="s">
        <v>178</v>
      </c>
      <c r="B175" s="324">
        <f t="shared" si="25"/>
        <v>0</v>
      </c>
      <c r="C175" s="325">
        <f t="shared" si="26"/>
        <v>0</v>
      </c>
      <c r="D175" s="326">
        <f t="shared" si="27"/>
        <v>0</v>
      </c>
      <c r="E175" s="51">
        <v>0</v>
      </c>
      <c r="F175" s="57">
        <v>0</v>
      </c>
      <c r="G175" s="51">
        <v>0</v>
      </c>
      <c r="H175" s="57">
        <v>0</v>
      </c>
      <c r="I175" s="51">
        <v>0</v>
      </c>
      <c r="J175" s="57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  <c r="Y175" s="51">
        <v>0</v>
      </c>
      <c r="Z175" s="52">
        <v>0</v>
      </c>
      <c r="AA175" s="51">
        <v>0</v>
      </c>
      <c r="AB175" s="57">
        <v>0</v>
      </c>
      <c r="AC175" s="51">
        <v>0</v>
      </c>
      <c r="AD175" s="57">
        <v>0</v>
      </c>
      <c r="AE175" s="51">
        <v>0</v>
      </c>
      <c r="AF175" s="52">
        <v>0</v>
      </c>
      <c r="AG175" s="51">
        <v>0</v>
      </c>
      <c r="AH175" s="52">
        <v>0</v>
      </c>
      <c r="AI175" s="51">
        <v>0</v>
      </c>
      <c r="AJ175" s="52">
        <v>0</v>
      </c>
      <c r="AK175" s="51">
        <v>0</v>
      </c>
      <c r="AL175" s="52">
        <v>0</v>
      </c>
      <c r="AM175" s="51">
        <v>0</v>
      </c>
      <c r="AN175" s="52">
        <v>0</v>
      </c>
      <c r="AO175" s="53">
        <v>0</v>
      </c>
      <c r="AP175" s="54">
        <v>0</v>
      </c>
      <c r="AQ175" s="185">
        <v>0</v>
      </c>
      <c r="AR175" s="100">
        <v>0</v>
      </c>
      <c r="AS175" s="57">
        <v>0</v>
      </c>
      <c r="AT175" s="311" t="str">
        <f t="shared" si="28"/>
        <v/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14"/>
      <c r="CA175" s="31" t="str">
        <f t="shared" si="29"/>
        <v/>
      </c>
      <c r="CB175" s="31"/>
      <c r="CC175" s="31"/>
      <c r="CD175" s="31"/>
      <c r="CE175" s="31"/>
      <c r="CF175" s="31"/>
      <c r="CG175" s="32">
        <f t="shared" si="30"/>
        <v>0</v>
      </c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2"/>
      <c r="CV175" s="2"/>
      <c r="CW175" s="2"/>
      <c r="CX175" s="2"/>
      <c r="CY175" s="2"/>
      <c r="CZ175" s="2"/>
    </row>
    <row r="176" spans="1:104" ht="15.6" customHeight="1" x14ac:dyDescent="0.2">
      <c r="A176" s="323" t="s">
        <v>179</v>
      </c>
      <c r="B176" s="324">
        <f t="shared" si="25"/>
        <v>0</v>
      </c>
      <c r="C176" s="325">
        <f t="shared" si="26"/>
        <v>0</v>
      </c>
      <c r="D176" s="326">
        <f>SUM(F176+H176+J176+L176+N176+P176+R176+T176+V176+X176+Z176+AB176+AD176+AF176+AH176+AJ176+AL176+AN176+AP176)</f>
        <v>0</v>
      </c>
      <c r="E176" s="51">
        <v>0</v>
      </c>
      <c r="F176" s="57">
        <v>0</v>
      </c>
      <c r="G176" s="51">
        <v>0</v>
      </c>
      <c r="H176" s="57">
        <v>0</v>
      </c>
      <c r="I176" s="51">
        <v>0</v>
      </c>
      <c r="J176" s="57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0</v>
      </c>
      <c r="T176" s="52">
        <v>0</v>
      </c>
      <c r="U176" s="51">
        <v>0</v>
      </c>
      <c r="V176" s="52">
        <v>0</v>
      </c>
      <c r="W176" s="51">
        <v>0</v>
      </c>
      <c r="X176" s="52">
        <v>0</v>
      </c>
      <c r="Y176" s="51">
        <v>0</v>
      </c>
      <c r="Z176" s="52">
        <v>0</v>
      </c>
      <c r="AA176" s="51">
        <v>0</v>
      </c>
      <c r="AB176" s="57">
        <v>0</v>
      </c>
      <c r="AC176" s="51">
        <v>0</v>
      </c>
      <c r="AD176" s="57">
        <v>0</v>
      </c>
      <c r="AE176" s="51">
        <v>0</v>
      </c>
      <c r="AF176" s="52">
        <v>0</v>
      </c>
      <c r="AG176" s="51">
        <v>0</v>
      </c>
      <c r="AH176" s="52">
        <v>0</v>
      </c>
      <c r="AI176" s="51">
        <v>0</v>
      </c>
      <c r="AJ176" s="52">
        <v>0</v>
      </c>
      <c r="AK176" s="51">
        <v>0</v>
      </c>
      <c r="AL176" s="52">
        <v>0</v>
      </c>
      <c r="AM176" s="51">
        <v>0</v>
      </c>
      <c r="AN176" s="52">
        <v>0</v>
      </c>
      <c r="AO176" s="53">
        <v>0</v>
      </c>
      <c r="AP176" s="54">
        <v>0</v>
      </c>
      <c r="AQ176" s="185">
        <v>0</v>
      </c>
      <c r="AR176" s="100">
        <v>0</v>
      </c>
      <c r="AS176" s="57">
        <v>0</v>
      </c>
      <c r="AT176" s="311" t="str">
        <f t="shared" si="28"/>
        <v/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14"/>
      <c r="CA176" s="31" t="str">
        <f t="shared" si="29"/>
        <v/>
      </c>
      <c r="CB176" s="31"/>
      <c r="CC176" s="31"/>
      <c r="CD176" s="31"/>
      <c r="CE176" s="31"/>
      <c r="CF176" s="31"/>
      <c r="CG176" s="32">
        <f t="shared" si="30"/>
        <v>0</v>
      </c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2"/>
      <c r="CV176" s="2"/>
      <c r="CW176" s="2"/>
      <c r="CX176" s="2"/>
      <c r="CY176" s="2"/>
      <c r="CZ176" s="2"/>
    </row>
    <row r="177" spans="1:104" ht="15.6" customHeight="1" x14ac:dyDescent="0.2">
      <c r="A177" s="323" t="s">
        <v>180</v>
      </c>
      <c r="B177" s="324">
        <f t="shared" ref="B177:B187" si="31">SUM(C177+D177)</f>
        <v>0</v>
      </c>
      <c r="C177" s="325">
        <f t="shared" si="26"/>
        <v>0</v>
      </c>
      <c r="D177" s="326">
        <f>SUM(F177+H177+J177+L177+N177+P177+R177+T177+V177+X177+Z177+AB177+AD177+AF177+AH177+AJ177+AL177+AN177+AP177)</f>
        <v>0</v>
      </c>
      <c r="E177" s="51">
        <v>0</v>
      </c>
      <c r="F177" s="57">
        <v>0</v>
      </c>
      <c r="G177" s="51">
        <v>0</v>
      </c>
      <c r="H177" s="57">
        <v>0</v>
      </c>
      <c r="I177" s="51">
        <v>0</v>
      </c>
      <c r="J177" s="57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  <c r="Y177" s="51">
        <v>0</v>
      </c>
      <c r="Z177" s="52">
        <v>0</v>
      </c>
      <c r="AA177" s="51">
        <v>0</v>
      </c>
      <c r="AB177" s="57">
        <v>0</v>
      </c>
      <c r="AC177" s="51">
        <v>0</v>
      </c>
      <c r="AD177" s="57">
        <v>0</v>
      </c>
      <c r="AE177" s="51">
        <v>0</v>
      </c>
      <c r="AF177" s="52">
        <v>0</v>
      </c>
      <c r="AG177" s="51">
        <v>0</v>
      </c>
      <c r="AH177" s="52">
        <v>0</v>
      </c>
      <c r="AI177" s="51">
        <v>0</v>
      </c>
      <c r="AJ177" s="52">
        <v>0</v>
      </c>
      <c r="AK177" s="51">
        <v>0</v>
      </c>
      <c r="AL177" s="52">
        <v>0</v>
      </c>
      <c r="AM177" s="51">
        <v>0</v>
      </c>
      <c r="AN177" s="52">
        <v>0</v>
      </c>
      <c r="AO177" s="53">
        <v>0</v>
      </c>
      <c r="AP177" s="54">
        <v>0</v>
      </c>
      <c r="AQ177" s="185">
        <v>0</v>
      </c>
      <c r="AR177" s="100">
        <v>0</v>
      </c>
      <c r="AS177" s="57">
        <v>0</v>
      </c>
      <c r="AT177" s="311" t="str">
        <f t="shared" si="28"/>
        <v/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14"/>
      <c r="CA177" s="31" t="str">
        <f t="shared" si="29"/>
        <v/>
      </c>
      <c r="CB177" s="31"/>
      <c r="CC177" s="31"/>
      <c r="CD177" s="31"/>
      <c r="CE177" s="31"/>
      <c r="CF177" s="31"/>
      <c r="CG177" s="32">
        <f t="shared" si="30"/>
        <v>0</v>
      </c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2"/>
      <c r="CV177" s="2"/>
      <c r="CW177" s="2"/>
      <c r="CX177" s="2"/>
      <c r="CY177" s="2"/>
      <c r="CZ177" s="2"/>
    </row>
    <row r="178" spans="1:104" ht="15.6" customHeight="1" x14ac:dyDescent="0.2">
      <c r="A178" s="323" t="s">
        <v>59</v>
      </c>
      <c r="B178" s="324">
        <f t="shared" si="31"/>
        <v>1</v>
      </c>
      <c r="C178" s="325">
        <f t="shared" si="26"/>
        <v>1</v>
      </c>
      <c r="D178" s="326">
        <f t="shared" si="27"/>
        <v>0</v>
      </c>
      <c r="E178" s="51">
        <v>0</v>
      </c>
      <c r="F178" s="57">
        <v>0</v>
      </c>
      <c r="G178" s="51">
        <v>0</v>
      </c>
      <c r="H178" s="57">
        <v>0</v>
      </c>
      <c r="I178" s="51">
        <v>0</v>
      </c>
      <c r="J178" s="57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  <c r="Y178" s="51">
        <v>0</v>
      </c>
      <c r="Z178" s="52">
        <v>0</v>
      </c>
      <c r="AA178" s="51">
        <v>0</v>
      </c>
      <c r="AB178" s="57">
        <v>0</v>
      </c>
      <c r="AC178" s="51">
        <v>0</v>
      </c>
      <c r="AD178" s="57">
        <v>0</v>
      </c>
      <c r="AE178" s="51">
        <v>0</v>
      </c>
      <c r="AF178" s="52">
        <v>0</v>
      </c>
      <c r="AG178" s="51">
        <v>0</v>
      </c>
      <c r="AH178" s="52">
        <v>0</v>
      </c>
      <c r="AI178" s="51">
        <v>0</v>
      </c>
      <c r="AJ178" s="52">
        <v>0</v>
      </c>
      <c r="AK178" s="51">
        <v>0</v>
      </c>
      <c r="AL178" s="52">
        <v>0</v>
      </c>
      <c r="AM178" s="51">
        <v>0</v>
      </c>
      <c r="AN178" s="52">
        <v>0</v>
      </c>
      <c r="AO178" s="53">
        <v>1</v>
      </c>
      <c r="AP178" s="54">
        <v>0</v>
      </c>
      <c r="AQ178" s="185">
        <v>1</v>
      </c>
      <c r="AR178" s="100">
        <v>0</v>
      </c>
      <c r="AS178" s="57">
        <v>0</v>
      </c>
      <c r="AT178" s="311" t="str">
        <f t="shared" si="28"/>
        <v/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14"/>
      <c r="CA178" s="31" t="str">
        <f t="shared" si="29"/>
        <v/>
      </c>
      <c r="CB178" s="31"/>
      <c r="CC178" s="31"/>
      <c r="CD178" s="31"/>
      <c r="CE178" s="31"/>
      <c r="CF178" s="31"/>
      <c r="CG178" s="32">
        <f t="shared" si="30"/>
        <v>0</v>
      </c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2"/>
      <c r="CV178" s="2"/>
      <c r="CW178" s="2"/>
      <c r="CX178" s="2"/>
      <c r="CY178" s="2"/>
      <c r="CZ178" s="2"/>
    </row>
    <row r="179" spans="1:104" ht="15.6" customHeight="1" x14ac:dyDescent="0.2">
      <c r="A179" s="323" t="s">
        <v>181</v>
      </c>
      <c r="B179" s="324">
        <f t="shared" si="31"/>
        <v>0</v>
      </c>
      <c r="C179" s="325">
        <f t="shared" si="26"/>
        <v>0</v>
      </c>
      <c r="D179" s="326">
        <f t="shared" si="27"/>
        <v>0</v>
      </c>
      <c r="E179" s="51">
        <v>0</v>
      </c>
      <c r="F179" s="57">
        <v>0</v>
      </c>
      <c r="G179" s="51">
        <v>0</v>
      </c>
      <c r="H179" s="57">
        <v>0</v>
      </c>
      <c r="I179" s="51">
        <v>0</v>
      </c>
      <c r="J179" s="57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  <c r="Y179" s="51">
        <v>0</v>
      </c>
      <c r="Z179" s="52">
        <v>0</v>
      </c>
      <c r="AA179" s="51">
        <v>0</v>
      </c>
      <c r="AB179" s="57">
        <v>0</v>
      </c>
      <c r="AC179" s="51">
        <v>0</v>
      </c>
      <c r="AD179" s="57">
        <v>0</v>
      </c>
      <c r="AE179" s="51">
        <v>0</v>
      </c>
      <c r="AF179" s="52">
        <v>0</v>
      </c>
      <c r="AG179" s="51">
        <v>0</v>
      </c>
      <c r="AH179" s="52">
        <v>0</v>
      </c>
      <c r="AI179" s="51">
        <v>0</v>
      </c>
      <c r="AJ179" s="52">
        <v>0</v>
      </c>
      <c r="AK179" s="51">
        <v>0</v>
      </c>
      <c r="AL179" s="52">
        <v>0</v>
      </c>
      <c r="AM179" s="51">
        <v>0</v>
      </c>
      <c r="AN179" s="52">
        <v>0</v>
      </c>
      <c r="AO179" s="53">
        <v>0</v>
      </c>
      <c r="AP179" s="54">
        <v>0</v>
      </c>
      <c r="AQ179" s="185">
        <v>0</v>
      </c>
      <c r="AR179" s="100">
        <v>0</v>
      </c>
      <c r="AS179" s="57">
        <v>0</v>
      </c>
      <c r="AT179" s="311" t="str">
        <f t="shared" si="28"/>
        <v/>
      </c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CA179" s="31" t="str">
        <f t="shared" si="29"/>
        <v/>
      </c>
      <c r="CB179" s="31"/>
      <c r="CC179" s="31"/>
      <c r="CD179" s="31"/>
      <c r="CE179" s="31"/>
      <c r="CF179" s="31"/>
      <c r="CG179" s="32">
        <f t="shared" si="30"/>
        <v>0</v>
      </c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2"/>
      <c r="CV179" s="2"/>
      <c r="CW179" s="2"/>
      <c r="CX179" s="2"/>
      <c r="CY179" s="2"/>
      <c r="CZ179" s="2"/>
    </row>
    <row r="180" spans="1:104" ht="15.6" customHeight="1" x14ac:dyDescent="0.2">
      <c r="A180" s="323" t="s">
        <v>182</v>
      </c>
      <c r="B180" s="324">
        <f t="shared" si="31"/>
        <v>0</v>
      </c>
      <c r="C180" s="325">
        <f t="shared" si="26"/>
        <v>0</v>
      </c>
      <c r="D180" s="326">
        <f t="shared" si="27"/>
        <v>0</v>
      </c>
      <c r="E180" s="51">
        <v>0</v>
      </c>
      <c r="F180" s="57">
        <v>0</v>
      </c>
      <c r="G180" s="51">
        <v>0</v>
      </c>
      <c r="H180" s="57">
        <v>0</v>
      </c>
      <c r="I180" s="51">
        <v>0</v>
      </c>
      <c r="J180" s="57">
        <v>0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0</v>
      </c>
      <c r="T180" s="52">
        <v>0</v>
      </c>
      <c r="U180" s="51">
        <v>0</v>
      </c>
      <c r="V180" s="52">
        <v>0</v>
      </c>
      <c r="W180" s="51">
        <v>0</v>
      </c>
      <c r="X180" s="52">
        <v>0</v>
      </c>
      <c r="Y180" s="51">
        <v>0</v>
      </c>
      <c r="Z180" s="52">
        <v>0</v>
      </c>
      <c r="AA180" s="51">
        <v>0</v>
      </c>
      <c r="AB180" s="57">
        <v>0</v>
      </c>
      <c r="AC180" s="51">
        <v>0</v>
      </c>
      <c r="AD180" s="57">
        <v>0</v>
      </c>
      <c r="AE180" s="51">
        <v>0</v>
      </c>
      <c r="AF180" s="52">
        <v>0</v>
      </c>
      <c r="AG180" s="51">
        <v>0</v>
      </c>
      <c r="AH180" s="52">
        <v>0</v>
      </c>
      <c r="AI180" s="51">
        <v>0</v>
      </c>
      <c r="AJ180" s="52">
        <v>0</v>
      </c>
      <c r="AK180" s="51">
        <v>0</v>
      </c>
      <c r="AL180" s="52">
        <v>0</v>
      </c>
      <c r="AM180" s="51">
        <v>0</v>
      </c>
      <c r="AN180" s="52">
        <v>0</v>
      </c>
      <c r="AO180" s="53">
        <v>0</v>
      </c>
      <c r="AP180" s="54">
        <v>0</v>
      </c>
      <c r="AQ180" s="185">
        <v>0</v>
      </c>
      <c r="AR180" s="100">
        <v>0</v>
      </c>
      <c r="AS180" s="57">
        <v>0</v>
      </c>
      <c r="AT180" s="311" t="str">
        <f t="shared" si="28"/>
        <v/>
      </c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CA180" s="31" t="str">
        <f t="shared" si="29"/>
        <v/>
      </c>
      <c r="CB180" s="31"/>
      <c r="CC180" s="31"/>
      <c r="CD180" s="31"/>
      <c r="CE180" s="31"/>
      <c r="CF180" s="31"/>
      <c r="CG180" s="32">
        <f t="shared" si="30"/>
        <v>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2"/>
      <c r="CV180" s="2"/>
      <c r="CW180" s="2"/>
      <c r="CX180" s="2"/>
      <c r="CY180" s="2"/>
      <c r="CZ180" s="2"/>
    </row>
    <row r="181" spans="1:104" ht="18" customHeight="1" x14ac:dyDescent="0.2">
      <c r="A181" s="323" t="s">
        <v>183</v>
      </c>
      <c r="B181" s="324">
        <f t="shared" si="31"/>
        <v>116</v>
      </c>
      <c r="C181" s="325">
        <f t="shared" ref="C181:D200" si="32">SUM(E181+G181+I181+K181+M181+O181+Q181+S181+U181+W181+Y181+AA181+AC181+AE181+AG181+AI181+AK181+AM181+AO181)</f>
        <v>38</v>
      </c>
      <c r="D181" s="326">
        <f t="shared" si="27"/>
        <v>78</v>
      </c>
      <c r="E181" s="51">
        <v>0</v>
      </c>
      <c r="F181" s="57">
        <v>0</v>
      </c>
      <c r="G181" s="51">
        <v>0</v>
      </c>
      <c r="H181" s="57">
        <v>0</v>
      </c>
      <c r="I181" s="51">
        <v>1</v>
      </c>
      <c r="J181" s="57">
        <v>1</v>
      </c>
      <c r="K181" s="51">
        <v>0</v>
      </c>
      <c r="L181" s="52">
        <v>0</v>
      </c>
      <c r="M181" s="51">
        <v>2</v>
      </c>
      <c r="N181" s="52">
        <v>1</v>
      </c>
      <c r="O181" s="51">
        <v>2</v>
      </c>
      <c r="P181" s="52">
        <v>1</v>
      </c>
      <c r="Q181" s="51">
        <v>0</v>
      </c>
      <c r="R181" s="52">
        <v>2</v>
      </c>
      <c r="S181" s="51">
        <v>1</v>
      </c>
      <c r="T181" s="52">
        <v>1</v>
      </c>
      <c r="U181" s="51">
        <v>1</v>
      </c>
      <c r="V181" s="52">
        <v>3</v>
      </c>
      <c r="W181" s="51">
        <v>2</v>
      </c>
      <c r="X181" s="52">
        <v>6</v>
      </c>
      <c r="Y181" s="51">
        <v>1</v>
      </c>
      <c r="Z181" s="52">
        <v>1</v>
      </c>
      <c r="AA181" s="51">
        <v>1</v>
      </c>
      <c r="AB181" s="57">
        <v>7</v>
      </c>
      <c r="AC181" s="51">
        <v>6</v>
      </c>
      <c r="AD181" s="57">
        <v>5</v>
      </c>
      <c r="AE181" s="51">
        <v>1</v>
      </c>
      <c r="AF181" s="52">
        <v>14</v>
      </c>
      <c r="AG181" s="51">
        <v>5</v>
      </c>
      <c r="AH181" s="52">
        <v>6</v>
      </c>
      <c r="AI181" s="51">
        <v>4</v>
      </c>
      <c r="AJ181" s="52">
        <v>11</v>
      </c>
      <c r="AK181" s="51">
        <v>5</v>
      </c>
      <c r="AL181" s="52">
        <v>13</v>
      </c>
      <c r="AM181" s="51">
        <v>2</v>
      </c>
      <c r="AN181" s="52">
        <v>1</v>
      </c>
      <c r="AO181" s="53">
        <v>4</v>
      </c>
      <c r="AP181" s="54">
        <v>5</v>
      </c>
      <c r="AQ181" s="185">
        <v>99</v>
      </c>
      <c r="AR181" s="100">
        <v>0</v>
      </c>
      <c r="AS181" s="57">
        <v>17</v>
      </c>
      <c r="AT181" s="311" t="str">
        <f t="shared" si="28"/>
        <v/>
      </c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CA181" s="31" t="str">
        <f t="shared" si="29"/>
        <v/>
      </c>
      <c r="CB181" s="31"/>
      <c r="CC181" s="31"/>
      <c r="CD181" s="31"/>
      <c r="CE181" s="31"/>
      <c r="CF181" s="31"/>
      <c r="CG181" s="32">
        <f t="shared" si="30"/>
        <v>0</v>
      </c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2"/>
      <c r="CV181" s="2"/>
      <c r="CW181" s="2"/>
      <c r="CX181" s="2"/>
      <c r="CY181" s="2"/>
      <c r="CZ181" s="2"/>
    </row>
    <row r="182" spans="1:104" ht="15" customHeight="1" x14ac:dyDescent="0.2">
      <c r="A182" s="323" t="s">
        <v>184</v>
      </c>
      <c r="B182" s="324">
        <f t="shared" si="31"/>
        <v>0</v>
      </c>
      <c r="C182" s="325">
        <f t="shared" si="32"/>
        <v>0</v>
      </c>
      <c r="D182" s="326">
        <f t="shared" si="27"/>
        <v>0</v>
      </c>
      <c r="E182" s="51">
        <v>0</v>
      </c>
      <c r="F182" s="57">
        <v>0</v>
      </c>
      <c r="G182" s="51">
        <v>0</v>
      </c>
      <c r="H182" s="57">
        <v>0</v>
      </c>
      <c r="I182" s="51">
        <v>0</v>
      </c>
      <c r="J182" s="57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  <c r="Y182" s="51">
        <v>0</v>
      </c>
      <c r="Z182" s="52">
        <v>0</v>
      </c>
      <c r="AA182" s="51">
        <v>0</v>
      </c>
      <c r="AB182" s="57">
        <v>0</v>
      </c>
      <c r="AC182" s="51">
        <v>0</v>
      </c>
      <c r="AD182" s="57">
        <v>0</v>
      </c>
      <c r="AE182" s="51">
        <v>0</v>
      </c>
      <c r="AF182" s="52">
        <v>0</v>
      </c>
      <c r="AG182" s="51">
        <v>0</v>
      </c>
      <c r="AH182" s="52">
        <v>0</v>
      </c>
      <c r="AI182" s="51">
        <v>0</v>
      </c>
      <c r="AJ182" s="52">
        <v>0</v>
      </c>
      <c r="AK182" s="51">
        <v>0</v>
      </c>
      <c r="AL182" s="52">
        <v>0</v>
      </c>
      <c r="AM182" s="51">
        <v>0</v>
      </c>
      <c r="AN182" s="52">
        <v>0</v>
      </c>
      <c r="AO182" s="53">
        <v>0</v>
      </c>
      <c r="AP182" s="54">
        <v>0</v>
      </c>
      <c r="AQ182" s="185">
        <v>0</v>
      </c>
      <c r="AR182" s="100">
        <v>0</v>
      </c>
      <c r="AS182" s="57">
        <v>0</v>
      </c>
      <c r="AT182" s="311" t="str">
        <f t="shared" si="28"/>
        <v/>
      </c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CA182" s="31" t="str">
        <f t="shared" si="29"/>
        <v/>
      </c>
      <c r="CB182" s="31"/>
      <c r="CC182" s="31"/>
      <c r="CD182" s="31"/>
      <c r="CE182" s="31"/>
      <c r="CF182" s="31"/>
      <c r="CG182" s="32">
        <f t="shared" si="30"/>
        <v>0</v>
      </c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2"/>
      <c r="CV182" s="2"/>
      <c r="CW182" s="2"/>
      <c r="CX182" s="2"/>
      <c r="CY182" s="2"/>
      <c r="CZ182" s="2"/>
    </row>
    <row r="183" spans="1:104" ht="15" customHeight="1" x14ac:dyDescent="0.2">
      <c r="A183" s="323" t="s">
        <v>185</v>
      </c>
      <c r="B183" s="324">
        <f t="shared" si="31"/>
        <v>1</v>
      </c>
      <c r="C183" s="325">
        <f t="shared" si="32"/>
        <v>1</v>
      </c>
      <c r="D183" s="326">
        <f t="shared" si="27"/>
        <v>0</v>
      </c>
      <c r="E183" s="51">
        <v>0</v>
      </c>
      <c r="F183" s="57">
        <v>0</v>
      </c>
      <c r="G183" s="51">
        <v>0</v>
      </c>
      <c r="H183" s="57">
        <v>0</v>
      </c>
      <c r="I183" s="51">
        <v>0</v>
      </c>
      <c r="J183" s="57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  <c r="Y183" s="51">
        <v>0</v>
      </c>
      <c r="Z183" s="52">
        <v>0</v>
      </c>
      <c r="AA183" s="51">
        <v>0</v>
      </c>
      <c r="AB183" s="57">
        <v>0</v>
      </c>
      <c r="AC183" s="51">
        <v>0</v>
      </c>
      <c r="AD183" s="57">
        <v>0</v>
      </c>
      <c r="AE183" s="51">
        <v>0</v>
      </c>
      <c r="AF183" s="52">
        <v>0</v>
      </c>
      <c r="AG183" s="51">
        <v>0</v>
      </c>
      <c r="AH183" s="52">
        <v>0</v>
      </c>
      <c r="AI183" s="51">
        <v>0</v>
      </c>
      <c r="AJ183" s="52">
        <v>0</v>
      </c>
      <c r="AK183" s="51">
        <v>1</v>
      </c>
      <c r="AL183" s="52">
        <v>0</v>
      </c>
      <c r="AM183" s="51">
        <v>0</v>
      </c>
      <c r="AN183" s="52">
        <v>0</v>
      </c>
      <c r="AO183" s="53">
        <v>0</v>
      </c>
      <c r="AP183" s="54">
        <v>0</v>
      </c>
      <c r="AQ183" s="185">
        <v>1</v>
      </c>
      <c r="AR183" s="100">
        <v>0</v>
      </c>
      <c r="AS183" s="57">
        <v>0</v>
      </c>
      <c r="AT183" s="311" t="str">
        <f t="shared" si="28"/>
        <v/>
      </c>
      <c r="CA183" s="31" t="str">
        <f t="shared" si="29"/>
        <v/>
      </c>
      <c r="CB183" s="31"/>
      <c r="CC183" s="31"/>
      <c r="CD183" s="31"/>
      <c r="CE183" s="31"/>
      <c r="CF183" s="31"/>
      <c r="CG183" s="32">
        <f t="shared" si="30"/>
        <v>0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2"/>
      <c r="CV183" s="2"/>
      <c r="CW183" s="2"/>
      <c r="CX183" s="2"/>
      <c r="CY183" s="2"/>
      <c r="CZ183" s="2"/>
    </row>
    <row r="184" spans="1:104" ht="15" customHeight="1" x14ac:dyDescent="0.2">
      <c r="A184" s="323" t="s">
        <v>186</v>
      </c>
      <c r="B184" s="324">
        <f t="shared" si="31"/>
        <v>8</v>
      </c>
      <c r="C184" s="325">
        <f t="shared" si="32"/>
        <v>4</v>
      </c>
      <c r="D184" s="326">
        <f t="shared" si="27"/>
        <v>4</v>
      </c>
      <c r="E184" s="51">
        <v>0</v>
      </c>
      <c r="F184" s="57">
        <v>0</v>
      </c>
      <c r="G184" s="51">
        <v>0</v>
      </c>
      <c r="H184" s="57">
        <v>0</v>
      </c>
      <c r="I184" s="51">
        <v>0</v>
      </c>
      <c r="J184" s="57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  <c r="Y184" s="51">
        <v>0</v>
      </c>
      <c r="Z184" s="52">
        <v>0</v>
      </c>
      <c r="AA184" s="51">
        <v>0</v>
      </c>
      <c r="AB184" s="57">
        <v>0</v>
      </c>
      <c r="AC184" s="51">
        <v>0</v>
      </c>
      <c r="AD184" s="57">
        <v>0</v>
      </c>
      <c r="AE184" s="51">
        <v>0</v>
      </c>
      <c r="AF184" s="52">
        <v>0</v>
      </c>
      <c r="AG184" s="51">
        <v>0</v>
      </c>
      <c r="AH184" s="52">
        <v>0</v>
      </c>
      <c r="AI184" s="51">
        <v>1</v>
      </c>
      <c r="AJ184" s="52">
        <v>0</v>
      </c>
      <c r="AK184" s="51">
        <v>1</v>
      </c>
      <c r="AL184" s="52">
        <v>1</v>
      </c>
      <c r="AM184" s="51">
        <v>2</v>
      </c>
      <c r="AN184" s="52">
        <v>3</v>
      </c>
      <c r="AO184" s="53">
        <v>0</v>
      </c>
      <c r="AP184" s="54">
        <v>0</v>
      </c>
      <c r="AQ184" s="185">
        <v>0</v>
      </c>
      <c r="AR184" s="100">
        <v>4</v>
      </c>
      <c r="AS184" s="57">
        <v>4</v>
      </c>
      <c r="AT184" s="311" t="str">
        <f t="shared" si="28"/>
        <v/>
      </c>
      <c r="CA184" s="31" t="str">
        <f t="shared" si="29"/>
        <v/>
      </c>
      <c r="CB184" s="31"/>
      <c r="CC184" s="31"/>
      <c r="CD184" s="31"/>
      <c r="CE184" s="31"/>
      <c r="CF184" s="31"/>
      <c r="CG184" s="32">
        <f t="shared" si="30"/>
        <v>0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2"/>
      <c r="CV184" s="2"/>
      <c r="CW184" s="2"/>
      <c r="CX184" s="2"/>
      <c r="CY184" s="2"/>
      <c r="CZ184" s="2"/>
    </row>
    <row r="185" spans="1:104" ht="15" customHeight="1" x14ac:dyDescent="0.2">
      <c r="A185" s="323" t="s">
        <v>187</v>
      </c>
      <c r="B185" s="324">
        <f t="shared" si="31"/>
        <v>75</v>
      </c>
      <c r="C185" s="325">
        <f t="shared" si="32"/>
        <v>40</v>
      </c>
      <c r="D185" s="326">
        <f t="shared" si="27"/>
        <v>35</v>
      </c>
      <c r="E185" s="51">
        <v>2</v>
      </c>
      <c r="F185" s="57">
        <v>0</v>
      </c>
      <c r="G185" s="51">
        <v>1</v>
      </c>
      <c r="H185" s="57">
        <v>0</v>
      </c>
      <c r="I185" s="51">
        <v>0</v>
      </c>
      <c r="J185" s="57">
        <v>1</v>
      </c>
      <c r="K185" s="51">
        <v>2</v>
      </c>
      <c r="L185" s="52">
        <v>0</v>
      </c>
      <c r="M185" s="51">
        <v>0</v>
      </c>
      <c r="N185" s="52">
        <v>0</v>
      </c>
      <c r="O185" s="51">
        <v>0</v>
      </c>
      <c r="P185" s="52">
        <v>0</v>
      </c>
      <c r="Q185" s="51">
        <v>1</v>
      </c>
      <c r="R185" s="52">
        <v>0</v>
      </c>
      <c r="S185" s="51">
        <v>2</v>
      </c>
      <c r="T185" s="52">
        <v>1</v>
      </c>
      <c r="U185" s="51">
        <v>0</v>
      </c>
      <c r="V185" s="52">
        <v>0</v>
      </c>
      <c r="W185" s="51">
        <v>0</v>
      </c>
      <c r="X185" s="52">
        <v>0</v>
      </c>
      <c r="Y185" s="51">
        <v>3</v>
      </c>
      <c r="Z185" s="52">
        <v>2</v>
      </c>
      <c r="AA185" s="51">
        <v>1</v>
      </c>
      <c r="AB185" s="57">
        <v>2</v>
      </c>
      <c r="AC185" s="51">
        <v>0</v>
      </c>
      <c r="AD185" s="57">
        <v>1</v>
      </c>
      <c r="AE185" s="51">
        <v>2</v>
      </c>
      <c r="AF185" s="52">
        <v>3</v>
      </c>
      <c r="AG185" s="51">
        <v>1</v>
      </c>
      <c r="AH185" s="52">
        <v>3</v>
      </c>
      <c r="AI185" s="51">
        <v>5</v>
      </c>
      <c r="AJ185" s="52">
        <v>1</v>
      </c>
      <c r="AK185" s="51">
        <v>7</v>
      </c>
      <c r="AL185" s="52">
        <v>10</v>
      </c>
      <c r="AM185" s="51">
        <v>6</v>
      </c>
      <c r="AN185" s="52">
        <v>1</v>
      </c>
      <c r="AO185" s="53">
        <v>7</v>
      </c>
      <c r="AP185" s="54">
        <v>10</v>
      </c>
      <c r="AQ185" s="185">
        <v>2</v>
      </c>
      <c r="AR185" s="100">
        <v>7</v>
      </c>
      <c r="AS185" s="57">
        <v>66</v>
      </c>
      <c r="AT185" s="311" t="str">
        <f t="shared" si="28"/>
        <v/>
      </c>
      <c r="CA185" s="31" t="str">
        <f t="shared" si="29"/>
        <v/>
      </c>
      <c r="CB185" s="31"/>
      <c r="CC185" s="31"/>
      <c r="CD185" s="31"/>
      <c r="CE185" s="31"/>
      <c r="CF185" s="31"/>
      <c r="CG185" s="32">
        <f t="shared" si="30"/>
        <v>0</v>
      </c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2"/>
      <c r="CV185" s="2"/>
      <c r="CW185" s="2"/>
      <c r="CX185" s="2"/>
      <c r="CY185" s="2"/>
      <c r="CZ185" s="2"/>
    </row>
    <row r="186" spans="1:104" ht="15" customHeight="1" x14ac:dyDescent="0.2">
      <c r="A186" s="323" t="s">
        <v>188</v>
      </c>
      <c r="B186" s="324">
        <f t="shared" si="31"/>
        <v>0</v>
      </c>
      <c r="C186" s="325">
        <f t="shared" si="32"/>
        <v>0</v>
      </c>
      <c r="D186" s="326">
        <f t="shared" si="27"/>
        <v>0</v>
      </c>
      <c r="E186" s="51">
        <v>0</v>
      </c>
      <c r="F186" s="57">
        <v>0</v>
      </c>
      <c r="G186" s="51">
        <v>0</v>
      </c>
      <c r="H186" s="57">
        <v>0</v>
      </c>
      <c r="I186" s="51">
        <v>0</v>
      </c>
      <c r="J186" s="57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0</v>
      </c>
      <c r="T186" s="52">
        <v>0</v>
      </c>
      <c r="U186" s="51">
        <v>0</v>
      </c>
      <c r="V186" s="52">
        <v>0</v>
      </c>
      <c r="W186" s="51">
        <v>0</v>
      </c>
      <c r="X186" s="52">
        <v>0</v>
      </c>
      <c r="Y186" s="51">
        <v>0</v>
      </c>
      <c r="Z186" s="52">
        <v>0</v>
      </c>
      <c r="AA186" s="51">
        <v>0</v>
      </c>
      <c r="AB186" s="57">
        <v>0</v>
      </c>
      <c r="AC186" s="51">
        <v>0</v>
      </c>
      <c r="AD186" s="57">
        <v>0</v>
      </c>
      <c r="AE186" s="51">
        <v>0</v>
      </c>
      <c r="AF186" s="52">
        <v>0</v>
      </c>
      <c r="AG186" s="51">
        <v>0</v>
      </c>
      <c r="AH186" s="52">
        <v>0</v>
      </c>
      <c r="AI186" s="51">
        <v>0</v>
      </c>
      <c r="AJ186" s="52">
        <v>0</v>
      </c>
      <c r="AK186" s="51">
        <v>0</v>
      </c>
      <c r="AL186" s="52">
        <v>0</v>
      </c>
      <c r="AM186" s="51">
        <v>0</v>
      </c>
      <c r="AN186" s="52">
        <v>0</v>
      </c>
      <c r="AO186" s="53">
        <v>0</v>
      </c>
      <c r="AP186" s="54">
        <v>0</v>
      </c>
      <c r="AQ186" s="185">
        <v>0</v>
      </c>
      <c r="AR186" s="100">
        <v>0</v>
      </c>
      <c r="AS186" s="57">
        <v>0</v>
      </c>
      <c r="AT186" s="311" t="str">
        <f t="shared" si="28"/>
        <v/>
      </c>
      <c r="CA186" s="31" t="str">
        <f t="shared" si="29"/>
        <v/>
      </c>
      <c r="CB186" s="31"/>
      <c r="CC186" s="31"/>
      <c r="CD186" s="31"/>
      <c r="CE186" s="31"/>
      <c r="CF186" s="31"/>
      <c r="CG186" s="32">
        <f t="shared" si="30"/>
        <v>0</v>
      </c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2"/>
      <c r="CV186" s="2"/>
      <c r="CW186" s="2"/>
      <c r="CX186" s="2"/>
      <c r="CY186" s="2"/>
      <c r="CZ186" s="2"/>
    </row>
    <row r="187" spans="1:104" ht="15" customHeight="1" x14ac:dyDescent="0.2">
      <c r="A187" s="323" t="s">
        <v>189</v>
      </c>
      <c r="B187" s="324">
        <f t="shared" si="31"/>
        <v>0</v>
      </c>
      <c r="C187" s="325">
        <f t="shared" si="32"/>
        <v>0</v>
      </c>
      <c r="D187" s="326">
        <f t="shared" si="27"/>
        <v>0</v>
      </c>
      <c r="E187" s="51">
        <v>0</v>
      </c>
      <c r="F187" s="57">
        <v>0</v>
      </c>
      <c r="G187" s="51">
        <v>0</v>
      </c>
      <c r="H187" s="57">
        <v>0</v>
      </c>
      <c r="I187" s="51">
        <v>0</v>
      </c>
      <c r="J187" s="57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  <c r="Y187" s="51">
        <v>0</v>
      </c>
      <c r="Z187" s="52">
        <v>0</v>
      </c>
      <c r="AA187" s="51">
        <v>0</v>
      </c>
      <c r="AB187" s="57">
        <v>0</v>
      </c>
      <c r="AC187" s="51">
        <v>0</v>
      </c>
      <c r="AD187" s="57">
        <v>0</v>
      </c>
      <c r="AE187" s="51">
        <v>0</v>
      </c>
      <c r="AF187" s="52">
        <v>0</v>
      </c>
      <c r="AG187" s="51">
        <v>0</v>
      </c>
      <c r="AH187" s="52">
        <v>0</v>
      </c>
      <c r="AI187" s="51">
        <v>0</v>
      </c>
      <c r="AJ187" s="52">
        <v>0</v>
      </c>
      <c r="AK187" s="51">
        <v>0</v>
      </c>
      <c r="AL187" s="52">
        <v>0</v>
      </c>
      <c r="AM187" s="51">
        <v>0</v>
      </c>
      <c r="AN187" s="52">
        <v>0</v>
      </c>
      <c r="AO187" s="53">
        <v>0</v>
      </c>
      <c r="AP187" s="54">
        <v>0</v>
      </c>
      <c r="AQ187" s="185">
        <v>0</v>
      </c>
      <c r="AR187" s="100">
        <v>0</v>
      </c>
      <c r="AS187" s="57">
        <v>0</v>
      </c>
      <c r="AT187" s="311" t="str">
        <f t="shared" si="28"/>
        <v/>
      </c>
      <c r="CA187" s="31" t="str">
        <f t="shared" si="29"/>
        <v/>
      </c>
      <c r="CB187" s="31"/>
      <c r="CC187" s="31"/>
      <c r="CD187" s="31"/>
      <c r="CE187" s="31"/>
      <c r="CF187" s="31"/>
      <c r="CG187" s="32">
        <f t="shared" si="30"/>
        <v>0</v>
      </c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2"/>
      <c r="CV187" s="2"/>
      <c r="CW187" s="2"/>
      <c r="CX187" s="2"/>
      <c r="CY187" s="2"/>
      <c r="CZ187" s="2"/>
    </row>
    <row r="188" spans="1:104" ht="15" customHeight="1" x14ac:dyDescent="0.2">
      <c r="A188" s="323" t="s">
        <v>190</v>
      </c>
      <c r="B188" s="324">
        <f>SUM(C188+D188)</f>
        <v>5</v>
      </c>
      <c r="C188" s="325">
        <f t="shared" si="32"/>
        <v>0</v>
      </c>
      <c r="D188" s="326">
        <f>SUM(F188+H188+J188+L188+N188+P188+R188+T188+V188+X188+Z188+AB188+AD188+AF188+AH188+AJ188+AL188+AN188+AP188)</f>
        <v>5</v>
      </c>
      <c r="E188" s="51">
        <v>0</v>
      </c>
      <c r="F188" s="57">
        <v>0</v>
      </c>
      <c r="G188" s="51">
        <v>0</v>
      </c>
      <c r="H188" s="57">
        <v>0</v>
      </c>
      <c r="I188" s="51">
        <v>0</v>
      </c>
      <c r="J188" s="57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  <c r="Y188" s="51">
        <v>0</v>
      </c>
      <c r="Z188" s="52">
        <v>0</v>
      </c>
      <c r="AA188" s="51">
        <v>0</v>
      </c>
      <c r="AB188" s="57">
        <v>0</v>
      </c>
      <c r="AC188" s="51">
        <v>0</v>
      </c>
      <c r="AD188" s="57">
        <v>1</v>
      </c>
      <c r="AE188" s="51">
        <v>0</v>
      </c>
      <c r="AF188" s="52">
        <v>0</v>
      </c>
      <c r="AG188" s="51">
        <v>0</v>
      </c>
      <c r="AH188" s="52">
        <v>0</v>
      </c>
      <c r="AI188" s="51">
        <v>0</v>
      </c>
      <c r="AJ188" s="52">
        <v>1</v>
      </c>
      <c r="AK188" s="51">
        <v>0</v>
      </c>
      <c r="AL188" s="52">
        <v>1</v>
      </c>
      <c r="AM188" s="51">
        <v>0</v>
      </c>
      <c r="AN188" s="52">
        <v>1</v>
      </c>
      <c r="AO188" s="53">
        <v>0</v>
      </c>
      <c r="AP188" s="54">
        <v>1</v>
      </c>
      <c r="AQ188" s="185">
        <v>5</v>
      </c>
      <c r="AR188" s="100">
        <v>0</v>
      </c>
      <c r="AS188" s="57">
        <v>0</v>
      </c>
      <c r="AT188" s="311" t="str">
        <f t="shared" si="28"/>
        <v/>
      </c>
      <c r="CA188" s="31" t="str">
        <f t="shared" si="29"/>
        <v/>
      </c>
      <c r="CB188" s="31"/>
      <c r="CC188" s="31"/>
      <c r="CD188" s="31"/>
      <c r="CE188" s="31"/>
      <c r="CF188" s="31"/>
      <c r="CG188" s="32">
        <f t="shared" si="30"/>
        <v>0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2"/>
      <c r="CV188" s="2"/>
      <c r="CW188" s="2"/>
      <c r="CX188" s="2"/>
      <c r="CY188" s="2"/>
      <c r="CZ188" s="2"/>
    </row>
    <row r="189" spans="1:104" ht="21.75" x14ac:dyDescent="0.2">
      <c r="A189" s="323" t="s">
        <v>191</v>
      </c>
      <c r="B189" s="327">
        <f t="shared" ref="B189:B194" si="33">SUM(C189+D189)</f>
        <v>0</v>
      </c>
      <c r="C189" s="328">
        <f t="shared" si="32"/>
        <v>0</v>
      </c>
      <c r="D189" s="329">
        <f t="shared" si="32"/>
        <v>0</v>
      </c>
      <c r="E189" s="51">
        <v>0</v>
      </c>
      <c r="F189" s="57">
        <v>0</v>
      </c>
      <c r="G189" s="51">
        <v>0</v>
      </c>
      <c r="H189" s="57">
        <v>0</v>
      </c>
      <c r="I189" s="51">
        <v>0</v>
      </c>
      <c r="J189" s="57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  <c r="Y189" s="51">
        <v>0</v>
      </c>
      <c r="Z189" s="52">
        <v>0</v>
      </c>
      <c r="AA189" s="51">
        <v>0</v>
      </c>
      <c r="AB189" s="57">
        <v>0</v>
      </c>
      <c r="AC189" s="51">
        <v>0</v>
      </c>
      <c r="AD189" s="57">
        <v>0</v>
      </c>
      <c r="AE189" s="51">
        <v>0</v>
      </c>
      <c r="AF189" s="52">
        <v>0</v>
      </c>
      <c r="AG189" s="51">
        <v>0</v>
      </c>
      <c r="AH189" s="52">
        <v>0</v>
      </c>
      <c r="AI189" s="51">
        <v>0</v>
      </c>
      <c r="AJ189" s="52">
        <v>0</v>
      </c>
      <c r="AK189" s="51">
        <v>0</v>
      </c>
      <c r="AL189" s="52">
        <v>0</v>
      </c>
      <c r="AM189" s="51">
        <v>0</v>
      </c>
      <c r="AN189" s="52">
        <v>0</v>
      </c>
      <c r="AO189" s="53">
        <v>0</v>
      </c>
      <c r="AP189" s="54">
        <v>0</v>
      </c>
      <c r="AQ189" s="185">
        <v>0</v>
      </c>
      <c r="AR189" s="100">
        <v>0</v>
      </c>
      <c r="AS189" s="57">
        <v>0</v>
      </c>
      <c r="AT189" s="311" t="str">
        <f t="shared" si="28"/>
        <v/>
      </c>
      <c r="CA189" s="31" t="str">
        <f t="shared" si="29"/>
        <v/>
      </c>
      <c r="CB189" s="31"/>
      <c r="CC189" s="31"/>
      <c r="CD189" s="31"/>
      <c r="CE189" s="31"/>
      <c r="CF189" s="31"/>
      <c r="CG189" s="32">
        <f t="shared" si="30"/>
        <v>0</v>
      </c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2"/>
      <c r="CV189" s="2"/>
      <c r="CW189" s="2"/>
      <c r="CX189" s="2"/>
      <c r="CY189" s="2"/>
      <c r="CZ189" s="2"/>
    </row>
    <row r="190" spans="1:104" x14ac:dyDescent="0.2">
      <c r="A190" s="330" t="s">
        <v>192</v>
      </c>
      <c r="B190" s="327">
        <f t="shared" si="33"/>
        <v>0</v>
      </c>
      <c r="C190" s="328">
        <f t="shared" si="32"/>
        <v>0</v>
      </c>
      <c r="D190" s="328">
        <f t="shared" si="32"/>
        <v>0</v>
      </c>
      <c r="E190" s="51">
        <v>0</v>
      </c>
      <c r="F190" s="57">
        <v>0</v>
      </c>
      <c r="G190" s="51">
        <v>0</v>
      </c>
      <c r="H190" s="57">
        <v>0</v>
      </c>
      <c r="I190" s="51">
        <v>0</v>
      </c>
      <c r="J190" s="57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  <c r="Y190" s="51">
        <v>0</v>
      </c>
      <c r="Z190" s="52">
        <v>0</v>
      </c>
      <c r="AA190" s="51">
        <v>0</v>
      </c>
      <c r="AB190" s="57">
        <v>0</v>
      </c>
      <c r="AC190" s="51">
        <v>0</v>
      </c>
      <c r="AD190" s="57">
        <v>0</v>
      </c>
      <c r="AE190" s="51">
        <v>0</v>
      </c>
      <c r="AF190" s="52">
        <v>0</v>
      </c>
      <c r="AG190" s="51">
        <v>0</v>
      </c>
      <c r="AH190" s="52">
        <v>0</v>
      </c>
      <c r="AI190" s="51">
        <v>0</v>
      </c>
      <c r="AJ190" s="52">
        <v>0</v>
      </c>
      <c r="AK190" s="51">
        <v>0</v>
      </c>
      <c r="AL190" s="52">
        <v>0</v>
      </c>
      <c r="AM190" s="51">
        <v>0</v>
      </c>
      <c r="AN190" s="52">
        <v>0</v>
      </c>
      <c r="AO190" s="53">
        <v>0</v>
      </c>
      <c r="AP190" s="54">
        <v>0</v>
      </c>
      <c r="AQ190" s="185">
        <v>0</v>
      </c>
      <c r="AR190" s="100">
        <v>0</v>
      </c>
      <c r="AS190" s="57">
        <v>0</v>
      </c>
      <c r="AT190" s="311" t="str">
        <f t="shared" si="28"/>
        <v/>
      </c>
      <c r="CA190" s="31" t="str">
        <f t="shared" si="29"/>
        <v/>
      </c>
      <c r="CB190" s="31"/>
      <c r="CC190" s="31"/>
      <c r="CD190" s="31"/>
      <c r="CE190" s="31"/>
      <c r="CF190" s="31"/>
      <c r="CG190" s="32">
        <f t="shared" si="30"/>
        <v>0</v>
      </c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2"/>
      <c r="CV190" s="2"/>
      <c r="CW190" s="2"/>
      <c r="CX190" s="2"/>
      <c r="CY190" s="2"/>
      <c r="CZ190" s="2"/>
    </row>
    <row r="191" spans="1:104" ht="15" customHeight="1" x14ac:dyDescent="0.2">
      <c r="A191" s="330" t="s">
        <v>193</v>
      </c>
      <c r="B191" s="327">
        <f t="shared" si="33"/>
        <v>11</v>
      </c>
      <c r="C191" s="328">
        <f t="shared" si="32"/>
        <v>4</v>
      </c>
      <c r="D191" s="328">
        <f t="shared" si="32"/>
        <v>7</v>
      </c>
      <c r="E191" s="51">
        <v>0</v>
      </c>
      <c r="F191" s="57">
        <v>0</v>
      </c>
      <c r="G191" s="51">
        <v>0</v>
      </c>
      <c r="H191" s="57">
        <v>0</v>
      </c>
      <c r="I191" s="51">
        <v>0</v>
      </c>
      <c r="J191" s="57">
        <v>0</v>
      </c>
      <c r="K191" s="51">
        <v>0</v>
      </c>
      <c r="L191" s="52">
        <v>0</v>
      </c>
      <c r="M191" s="51">
        <v>0</v>
      </c>
      <c r="N191" s="52">
        <v>0</v>
      </c>
      <c r="O191" s="51">
        <v>0</v>
      </c>
      <c r="P191" s="52">
        <v>0</v>
      </c>
      <c r="Q191" s="51">
        <v>0</v>
      </c>
      <c r="R191" s="52">
        <v>0</v>
      </c>
      <c r="S191" s="51">
        <v>0</v>
      </c>
      <c r="T191" s="52">
        <v>0</v>
      </c>
      <c r="U191" s="51">
        <v>0</v>
      </c>
      <c r="V191" s="52">
        <v>0</v>
      </c>
      <c r="W191" s="51">
        <v>0</v>
      </c>
      <c r="X191" s="52">
        <v>0</v>
      </c>
      <c r="Y191" s="51">
        <v>0</v>
      </c>
      <c r="Z191" s="52">
        <v>0</v>
      </c>
      <c r="AA191" s="51">
        <v>0</v>
      </c>
      <c r="AB191" s="57">
        <v>0</v>
      </c>
      <c r="AC191" s="51">
        <v>0</v>
      </c>
      <c r="AD191" s="57">
        <v>1</v>
      </c>
      <c r="AE191" s="51">
        <v>0</v>
      </c>
      <c r="AF191" s="52">
        <v>1</v>
      </c>
      <c r="AG191" s="51">
        <v>0</v>
      </c>
      <c r="AH191" s="52">
        <v>0</v>
      </c>
      <c r="AI191" s="51">
        <v>0</v>
      </c>
      <c r="AJ191" s="52">
        <v>1</v>
      </c>
      <c r="AK191" s="51">
        <v>1</v>
      </c>
      <c r="AL191" s="52">
        <v>1</v>
      </c>
      <c r="AM191" s="51">
        <v>2</v>
      </c>
      <c r="AN191" s="52">
        <v>1</v>
      </c>
      <c r="AO191" s="53">
        <v>1</v>
      </c>
      <c r="AP191" s="54">
        <v>2</v>
      </c>
      <c r="AQ191" s="185">
        <v>7</v>
      </c>
      <c r="AR191" s="100">
        <v>0</v>
      </c>
      <c r="AS191" s="57">
        <v>4</v>
      </c>
      <c r="AT191" s="311" t="str">
        <f t="shared" si="28"/>
        <v/>
      </c>
      <c r="CA191" s="31" t="str">
        <f t="shared" si="29"/>
        <v/>
      </c>
      <c r="CB191" s="31"/>
      <c r="CC191" s="31"/>
      <c r="CD191" s="31"/>
      <c r="CE191" s="31"/>
      <c r="CF191" s="31"/>
      <c r="CG191" s="32">
        <f t="shared" si="30"/>
        <v>0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2"/>
      <c r="CV191" s="2"/>
      <c r="CW191" s="2"/>
      <c r="CX191" s="2"/>
      <c r="CY191" s="2"/>
      <c r="CZ191" s="2"/>
    </row>
    <row r="192" spans="1:104" ht="15" customHeight="1" x14ac:dyDescent="0.2">
      <c r="A192" s="330" t="s">
        <v>194</v>
      </c>
      <c r="B192" s="327">
        <f t="shared" si="33"/>
        <v>0</v>
      </c>
      <c r="C192" s="328">
        <f t="shared" si="32"/>
        <v>0</v>
      </c>
      <c r="D192" s="328">
        <f t="shared" si="32"/>
        <v>0</v>
      </c>
      <c r="E192" s="51">
        <v>0</v>
      </c>
      <c r="F192" s="57">
        <v>0</v>
      </c>
      <c r="G192" s="51">
        <v>0</v>
      </c>
      <c r="H192" s="57">
        <v>0</v>
      </c>
      <c r="I192" s="51">
        <v>0</v>
      </c>
      <c r="J192" s="57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  <c r="Y192" s="51">
        <v>0</v>
      </c>
      <c r="Z192" s="52">
        <v>0</v>
      </c>
      <c r="AA192" s="51">
        <v>0</v>
      </c>
      <c r="AB192" s="57">
        <v>0</v>
      </c>
      <c r="AC192" s="51">
        <v>0</v>
      </c>
      <c r="AD192" s="57">
        <v>0</v>
      </c>
      <c r="AE192" s="51">
        <v>0</v>
      </c>
      <c r="AF192" s="52">
        <v>0</v>
      </c>
      <c r="AG192" s="51">
        <v>0</v>
      </c>
      <c r="AH192" s="52">
        <v>0</v>
      </c>
      <c r="AI192" s="51">
        <v>0</v>
      </c>
      <c r="AJ192" s="52">
        <v>0</v>
      </c>
      <c r="AK192" s="51">
        <v>0</v>
      </c>
      <c r="AL192" s="52">
        <v>0</v>
      </c>
      <c r="AM192" s="51">
        <v>0</v>
      </c>
      <c r="AN192" s="52">
        <v>0</v>
      </c>
      <c r="AO192" s="53">
        <v>0</v>
      </c>
      <c r="AP192" s="54">
        <v>0</v>
      </c>
      <c r="AQ192" s="185">
        <v>0</v>
      </c>
      <c r="AR192" s="100">
        <v>0</v>
      </c>
      <c r="AS192" s="57">
        <v>0</v>
      </c>
      <c r="AT192" s="311" t="str">
        <f t="shared" si="28"/>
        <v/>
      </c>
      <c r="CA192" s="31" t="str">
        <f t="shared" si="29"/>
        <v/>
      </c>
      <c r="CB192" s="31"/>
      <c r="CC192" s="31"/>
      <c r="CD192" s="31"/>
      <c r="CE192" s="31"/>
      <c r="CF192" s="31"/>
      <c r="CG192" s="32">
        <f t="shared" si="30"/>
        <v>0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2"/>
      <c r="CV192" s="2"/>
      <c r="CW192" s="2"/>
      <c r="CX192" s="2"/>
      <c r="CY192" s="2"/>
      <c r="CZ192" s="2"/>
    </row>
    <row r="193" spans="1:104" ht="15" customHeight="1" x14ac:dyDescent="0.2">
      <c r="A193" s="330" t="s">
        <v>73</v>
      </c>
      <c r="B193" s="327">
        <f t="shared" si="33"/>
        <v>0</v>
      </c>
      <c r="C193" s="328">
        <f t="shared" si="32"/>
        <v>0</v>
      </c>
      <c r="D193" s="331">
        <f t="shared" si="32"/>
        <v>0</v>
      </c>
      <c r="E193" s="51">
        <v>0</v>
      </c>
      <c r="F193" s="57">
        <v>0</v>
      </c>
      <c r="G193" s="51">
        <v>0</v>
      </c>
      <c r="H193" s="57">
        <v>0</v>
      </c>
      <c r="I193" s="51">
        <v>0</v>
      </c>
      <c r="J193" s="57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  <c r="Y193" s="51">
        <v>0</v>
      </c>
      <c r="Z193" s="52">
        <v>0</v>
      </c>
      <c r="AA193" s="51">
        <v>0</v>
      </c>
      <c r="AB193" s="57">
        <v>0</v>
      </c>
      <c r="AC193" s="51">
        <v>0</v>
      </c>
      <c r="AD193" s="57">
        <v>0</v>
      </c>
      <c r="AE193" s="51">
        <v>0</v>
      </c>
      <c r="AF193" s="52">
        <v>0</v>
      </c>
      <c r="AG193" s="51">
        <v>0</v>
      </c>
      <c r="AH193" s="52">
        <v>0</v>
      </c>
      <c r="AI193" s="51">
        <v>0</v>
      </c>
      <c r="AJ193" s="52">
        <v>0</v>
      </c>
      <c r="AK193" s="51">
        <v>0</v>
      </c>
      <c r="AL193" s="52">
        <v>0</v>
      </c>
      <c r="AM193" s="51">
        <v>0</v>
      </c>
      <c r="AN193" s="52">
        <v>0</v>
      </c>
      <c r="AO193" s="53">
        <v>0</v>
      </c>
      <c r="AP193" s="54">
        <v>0</v>
      </c>
      <c r="AQ193" s="185">
        <v>0</v>
      </c>
      <c r="AR193" s="100">
        <v>0</v>
      </c>
      <c r="AS193" s="57">
        <v>0</v>
      </c>
      <c r="AT193" s="311" t="str">
        <f t="shared" si="28"/>
        <v/>
      </c>
      <c r="CA193" s="31" t="str">
        <f t="shared" si="29"/>
        <v/>
      </c>
      <c r="CB193" s="31"/>
      <c r="CC193" s="31"/>
      <c r="CD193" s="31"/>
      <c r="CE193" s="31"/>
      <c r="CF193" s="31"/>
      <c r="CG193" s="32">
        <f t="shared" si="30"/>
        <v>0</v>
      </c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2"/>
      <c r="CV193" s="2"/>
      <c r="CW193" s="2"/>
      <c r="CX193" s="2"/>
      <c r="CY193" s="2"/>
      <c r="CZ193" s="2"/>
    </row>
    <row r="194" spans="1:104" ht="15" customHeight="1" x14ac:dyDescent="0.2">
      <c r="A194" s="332" t="s">
        <v>65</v>
      </c>
      <c r="B194" s="327">
        <f t="shared" si="33"/>
        <v>33</v>
      </c>
      <c r="C194" s="333">
        <f t="shared" si="32"/>
        <v>18</v>
      </c>
      <c r="D194" s="334">
        <f t="shared" si="32"/>
        <v>15</v>
      </c>
      <c r="E194" s="51">
        <v>0</v>
      </c>
      <c r="F194" s="57">
        <v>0</v>
      </c>
      <c r="G194" s="51">
        <v>0</v>
      </c>
      <c r="H194" s="57">
        <v>0</v>
      </c>
      <c r="I194" s="51">
        <v>0</v>
      </c>
      <c r="J194" s="57">
        <v>0</v>
      </c>
      <c r="K194" s="51">
        <v>0</v>
      </c>
      <c r="L194" s="52">
        <v>0</v>
      </c>
      <c r="M194" s="51">
        <v>2</v>
      </c>
      <c r="N194" s="52">
        <v>0</v>
      </c>
      <c r="O194" s="51">
        <v>0</v>
      </c>
      <c r="P194" s="52">
        <v>1</v>
      </c>
      <c r="Q194" s="51">
        <v>0</v>
      </c>
      <c r="R194" s="52">
        <v>0</v>
      </c>
      <c r="S194" s="51">
        <v>0</v>
      </c>
      <c r="T194" s="52">
        <v>0</v>
      </c>
      <c r="U194" s="51">
        <v>1</v>
      </c>
      <c r="V194" s="52">
        <v>1</v>
      </c>
      <c r="W194" s="51">
        <v>1</v>
      </c>
      <c r="X194" s="52">
        <v>0</v>
      </c>
      <c r="Y194" s="51">
        <v>1</v>
      </c>
      <c r="Z194" s="52">
        <v>1</v>
      </c>
      <c r="AA194" s="51">
        <v>1</v>
      </c>
      <c r="AB194" s="57">
        <v>0</v>
      </c>
      <c r="AC194" s="51">
        <v>3</v>
      </c>
      <c r="AD194" s="57">
        <v>0</v>
      </c>
      <c r="AE194" s="51">
        <v>1</v>
      </c>
      <c r="AF194" s="52">
        <v>1</v>
      </c>
      <c r="AG194" s="51">
        <v>1</v>
      </c>
      <c r="AH194" s="52">
        <v>0</v>
      </c>
      <c r="AI194" s="51">
        <v>2</v>
      </c>
      <c r="AJ194" s="52">
        <v>1</v>
      </c>
      <c r="AK194" s="51">
        <v>1</v>
      </c>
      <c r="AL194" s="52">
        <v>3</v>
      </c>
      <c r="AM194" s="51">
        <v>2</v>
      </c>
      <c r="AN194" s="52">
        <v>1</v>
      </c>
      <c r="AO194" s="53">
        <v>2</v>
      </c>
      <c r="AP194" s="54">
        <v>6</v>
      </c>
      <c r="AQ194" s="185">
        <v>13</v>
      </c>
      <c r="AR194" s="100">
        <v>11</v>
      </c>
      <c r="AS194" s="57">
        <v>9</v>
      </c>
      <c r="AT194" s="311" t="str">
        <f t="shared" si="28"/>
        <v/>
      </c>
      <c r="CA194" s="31" t="str">
        <f t="shared" si="29"/>
        <v/>
      </c>
      <c r="CB194" s="31"/>
      <c r="CC194" s="31"/>
      <c r="CD194" s="31"/>
      <c r="CE194" s="31"/>
      <c r="CF194" s="31"/>
      <c r="CG194" s="32">
        <f t="shared" si="30"/>
        <v>0</v>
      </c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2"/>
      <c r="CV194" s="2"/>
      <c r="CW194" s="2"/>
      <c r="CX194" s="2"/>
      <c r="CY194" s="2"/>
      <c r="CZ194" s="2"/>
    </row>
    <row r="195" spans="1:104" ht="15" customHeight="1" x14ac:dyDescent="0.2">
      <c r="A195" s="335" t="s">
        <v>43</v>
      </c>
      <c r="B195" s="200">
        <f>SUM(B196:B200)</f>
        <v>91</v>
      </c>
      <c r="C195" s="201">
        <f>SUM(C196:C200)</f>
        <v>43</v>
      </c>
      <c r="D195" s="1286">
        <f>SUM(D196:D200)</f>
        <v>48</v>
      </c>
      <c r="E195" s="1290">
        <f>SUM(E196:E200)</f>
        <v>0</v>
      </c>
      <c r="F195" s="1291">
        <f t="shared" ref="F195:AS195" si="34">SUM(F196:F200)</f>
        <v>0</v>
      </c>
      <c r="G195" s="1292">
        <f t="shared" si="34"/>
        <v>1</v>
      </c>
      <c r="H195" s="93">
        <f t="shared" si="34"/>
        <v>0</v>
      </c>
      <c r="I195" s="20">
        <f t="shared" si="34"/>
        <v>0</v>
      </c>
      <c r="J195" s="93">
        <f t="shared" si="34"/>
        <v>2</v>
      </c>
      <c r="K195" s="20">
        <f t="shared" si="34"/>
        <v>1</v>
      </c>
      <c r="L195" s="93">
        <f t="shared" si="34"/>
        <v>0</v>
      </c>
      <c r="M195" s="20">
        <f t="shared" si="34"/>
        <v>5</v>
      </c>
      <c r="N195" s="93">
        <f t="shared" si="34"/>
        <v>0</v>
      </c>
      <c r="O195" s="20">
        <f t="shared" si="34"/>
        <v>1</v>
      </c>
      <c r="P195" s="93">
        <f t="shared" si="34"/>
        <v>0</v>
      </c>
      <c r="Q195" s="20">
        <f t="shared" si="34"/>
        <v>0</v>
      </c>
      <c r="R195" s="93">
        <f t="shared" si="34"/>
        <v>1</v>
      </c>
      <c r="S195" s="20">
        <f t="shared" si="34"/>
        <v>3</v>
      </c>
      <c r="T195" s="93">
        <f t="shared" si="34"/>
        <v>1</v>
      </c>
      <c r="U195" s="20">
        <f t="shared" si="34"/>
        <v>1</v>
      </c>
      <c r="V195" s="93">
        <f t="shared" si="34"/>
        <v>1</v>
      </c>
      <c r="W195" s="20">
        <f t="shared" si="34"/>
        <v>0</v>
      </c>
      <c r="X195" s="93">
        <f t="shared" si="34"/>
        <v>0</v>
      </c>
      <c r="Y195" s="20">
        <f t="shared" si="34"/>
        <v>1</v>
      </c>
      <c r="Z195" s="93">
        <f t="shared" si="34"/>
        <v>2</v>
      </c>
      <c r="AA195" s="20">
        <f t="shared" si="34"/>
        <v>0</v>
      </c>
      <c r="AB195" s="93">
        <f t="shared" si="34"/>
        <v>0</v>
      </c>
      <c r="AC195" s="20">
        <f t="shared" si="34"/>
        <v>1</v>
      </c>
      <c r="AD195" s="93">
        <f t="shared" si="34"/>
        <v>5</v>
      </c>
      <c r="AE195" s="20">
        <f t="shared" si="34"/>
        <v>2</v>
      </c>
      <c r="AF195" s="93">
        <f t="shared" si="34"/>
        <v>7</v>
      </c>
      <c r="AG195" s="20">
        <f t="shared" si="34"/>
        <v>5</v>
      </c>
      <c r="AH195" s="93">
        <f t="shared" si="34"/>
        <v>3</v>
      </c>
      <c r="AI195" s="20">
        <f t="shared" si="34"/>
        <v>4</v>
      </c>
      <c r="AJ195" s="93">
        <f t="shared" si="34"/>
        <v>3</v>
      </c>
      <c r="AK195" s="20">
        <f t="shared" si="34"/>
        <v>7</v>
      </c>
      <c r="AL195" s="93">
        <f t="shared" si="34"/>
        <v>8</v>
      </c>
      <c r="AM195" s="20">
        <f t="shared" si="34"/>
        <v>6</v>
      </c>
      <c r="AN195" s="93">
        <f t="shared" si="34"/>
        <v>4</v>
      </c>
      <c r="AO195" s="1293">
        <f t="shared" si="34"/>
        <v>5</v>
      </c>
      <c r="AP195" s="95">
        <f t="shared" si="34"/>
        <v>11</v>
      </c>
      <c r="AQ195" s="1294">
        <f t="shared" si="34"/>
        <v>27</v>
      </c>
      <c r="AR195" s="340">
        <f t="shared" si="34"/>
        <v>4</v>
      </c>
      <c r="AS195" s="1295">
        <f t="shared" si="34"/>
        <v>60</v>
      </c>
      <c r="AT195" s="341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2"/>
      <c r="CV195" s="2"/>
      <c r="CW195" s="2"/>
      <c r="CX195" s="2"/>
      <c r="CY195" s="2"/>
      <c r="CZ195" s="2"/>
    </row>
    <row r="196" spans="1:104" ht="16.5" customHeight="1" x14ac:dyDescent="0.2">
      <c r="A196" s="33" t="s">
        <v>44</v>
      </c>
      <c r="B196" s="342">
        <f t="shared" ref="B196:B200" si="35">SUM(C196+D196)</f>
        <v>82</v>
      </c>
      <c r="C196" s="343">
        <f t="shared" si="32"/>
        <v>38</v>
      </c>
      <c r="D196" s="334">
        <f t="shared" si="32"/>
        <v>44</v>
      </c>
      <c r="E196" s="76">
        <v>0</v>
      </c>
      <c r="F196" s="39">
        <v>0</v>
      </c>
      <c r="G196" s="76">
        <v>1</v>
      </c>
      <c r="H196" s="103">
        <v>0</v>
      </c>
      <c r="I196" s="76">
        <v>0</v>
      </c>
      <c r="J196" s="103">
        <v>2</v>
      </c>
      <c r="K196" s="76">
        <v>1</v>
      </c>
      <c r="L196" s="103">
        <v>0</v>
      </c>
      <c r="M196" s="76">
        <v>4</v>
      </c>
      <c r="N196" s="103">
        <v>0</v>
      </c>
      <c r="O196" s="76">
        <v>1</v>
      </c>
      <c r="P196" s="103">
        <v>0</v>
      </c>
      <c r="Q196" s="76">
        <v>0</v>
      </c>
      <c r="R196" s="103">
        <v>1</v>
      </c>
      <c r="S196" s="76">
        <v>3</v>
      </c>
      <c r="T196" s="103">
        <v>1</v>
      </c>
      <c r="U196" s="76">
        <v>1</v>
      </c>
      <c r="V196" s="103">
        <v>1</v>
      </c>
      <c r="W196" s="76">
        <v>0</v>
      </c>
      <c r="X196" s="103">
        <v>0</v>
      </c>
      <c r="Y196" s="76">
        <v>1</v>
      </c>
      <c r="Z196" s="103">
        <v>2</v>
      </c>
      <c r="AA196" s="76">
        <v>0</v>
      </c>
      <c r="AB196" s="103">
        <v>0</v>
      </c>
      <c r="AC196" s="76">
        <v>1</v>
      </c>
      <c r="AD196" s="103">
        <v>4</v>
      </c>
      <c r="AE196" s="76">
        <v>2</v>
      </c>
      <c r="AF196" s="103">
        <v>7</v>
      </c>
      <c r="AG196" s="76">
        <v>5</v>
      </c>
      <c r="AH196" s="103">
        <v>3</v>
      </c>
      <c r="AI196" s="76">
        <v>4</v>
      </c>
      <c r="AJ196" s="103">
        <v>3</v>
      </c>
      <c r="AK196" s="76">
        <v>5</v>
      </c>
      <c r="AL196" s="103">
        <v>6</v>
      </c>
      <c r="AM196" s="76">
        <v>4</v>
      </c>
      <c r="AN196" s="103">
        <v>4</v>
      </c>
      <c r="AO196" s="104">
        <v>5</v>
      </c>
      <c r="AP196" s="105">
        <v>10</v>
      </c>
      <c r="AQ196" s="72">
        <v>27</v>
      </c>
      <c r="AR196" s="103">
        <v>2</v>
      </c>
      <c r="AS196" s="103">
        <v>53</v>
      </c>
      <c r="AT196" s="341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2"/>
      <c r="CV196" s="2"/>
      <c r="CW196" s="2"/>
      <c r="CX196" s="2"/>
      <c r="CY196" s="2"/>
      <c r="CZ196" s="2"/>
    </row>
    <row r="197" spans="1:104" x14ac:dyDescent="0.2">
      <c r="A197" s="44" t="s">
        <v>45</v>
      </c>
      <c r="B197" s="324">
        <f t="shared" si="35"/>
        <v>0</v>
      </c>
      <c r="C197" s="325">
        <f t="shared" si="32"/>
        <v>0</v>
      </c>
      <c r="D197" s="326">
        <f t="shared" si="32"/>
        <v>0</v>
      </c>
      <c r="E197" s="63">
        <v>0</v>
      </c>
      <c r="F197" s="52">
        <v>0</v>
      </c>
      <c r="G197" s="51">
        <v>0</v>
      </c>
      <c r="H197" s="184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  <c r="Y197" s="51">
        <v>0</v>
      </c>
      <c r="Z197" s="52">
        <v>0</v>
      </c>
      <c r="AA197" s="51">
        <v>0</v>
      </c>
      <c r="AB197" s="52">
        <v>0</v>
      </c>
      <c r="AC197" s="51">
        <v>0</v>
      </c>
      <c r="AD197" s="52">
        <v>0</v>
      </c>
      <c r="AE197" s="51">
        <v>0</v>
      </c>
      <c r="AF197" s="52">
        <v>0</v>
      </c>
      <c r="AG197" s="51">
        <v>0</v>
      </c>
      <c r="AH197" s="52">
        <v>0</v>
      </c>
      <c r="AI197" s="51">
        <v>0</v>
      </c>
      <c r="AJ197" s="52">
        <v>0</v>
      </c>
      <c r="AK197" s="51">
        <v>0</v>
      </c>
      <c r="AL197" s="52">
        <v>0</v>
      </c>
      <c r="AM197" s="51">
        <v>0</v>
      </c>
      <c r="AN197" s="52">
        <v>0</v>
      </c>
      <c r="AO197" s="53">
        <v>0</v>
      </c>
      <c r="AP197" s="54">
        <v>0</v>
      </c>
      <c r="AQ197" s="57">
        <v>0</v>
      </c>
      <c r="AR197" s="52">
        <v>0</v>
      </c>
      <c r="AS197" s="184">
        <v>0</v>
      </c>
      <c r="AT197" s="344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2"/>
      <c r="CV197" s="2"/>
      <c r="CW197" s="2"/>
      <c r="CX197" s="2"/>
      <c r="CY197" s="2"/>
      <c r="CZ197" s="2"/>
    </row>
    <row r="198" spans="1:104" ht="15" customHeight="1" x14ac:dyDescent="0.2">
      <c r="A198" s="101" t="s">
        <v>46</v>
      </c>
      <c r="B198" s="324">
        <f t="shared" si="35"/>
        <v>6</v>
      </c>
      <c r="C198" s="325">
        <f t="shared" si="32"/>
        <v>2</v>
      </c>
      <c r="D198" s="326">
        <f t="shared" si="32"/>
        <v>4</v>
      </c>
      <c r="E198" s="51">
        <v>0</v>
      </c>
      <c r="F198" s="65">
        <v>0</v>
      </c>
      <c r="G198" s="63">
        <v>0</v>
      </c>
      <c r="H198" s="65">
        <v>0</v>
      </c>
      <c r="I198" s="76">
        <v>0</v>
      </c>
      <c r="J198" s="103">
        <v>0</v>
      </c>
      <c r="K198" s="76">
        <v>0</v>
      </c>
      <c r="L198" s="103">
        <v>0</v>
      </c>
      <c r="M198" s="76">
        <v>0</v>
      </c>
      <c r="N198" s="103">
        <v>0</v>
      </c>
      <c r="O198" s="76">
        <v>0</v>
      </c>
      <c r="P198" s="103">
        <v>0</v>
      </c>
      <c r="Q198" s="76">
        <v>0</v>
      </c>
      <c r="R198" s="103">
        <v>0</v>
      </c>
      <c r="S198" s="76">
        <v>0</v>
      </c>
      <c r="T198" s="103">
        <v>0</v>
      </c>
      <c r="U198" s="76">
        <v>0</v>
      </c>
      <c r="V198" s="103">
        <v>0</v>
      </c>
      <c r="W198" s="76">
        <v>0</v>
      </c>
      <c r="X198" s="103">
        <v>0</v>
      </c>
      <c r="Y198" s="76">
        <v>0</v>
      </c>
      <c r="Z198" s="103">
        <v>0</v>
      </c>
      <c r="AA198" s="76">
        <v>0</v>
      </c>
      <c r="AB198" s="103">
        <v>0</v>
      </c>
      <c r="AC198" s="76">
        <v>0</v>
      </c>
      <c r="AD198" s="103">
        <v>1</v>
      </c>
      <c r="AE198" s="76">
        <v>0</v>
      </c>
      <c r="AF198" s="103">
        <v>0</v>
      </c>
      <c r="AG198" s="76">
        <v>0</v>
      </c>
      <c r="AH198" s="103">
        <v>0</v>
      </c>
      <c r="AI198" s="76">
        <v>0</v>
      </c>
      <c r="AJ198" s="103">
        <v>0</v>
      </c>
      <c r="AK198" s="76">
        <v>1</v>
      </c>
      <c r="AL198" s="103">
        <v>2</v>
      </c>
      <c r="AM198" s="76">
        <v>1</v>
      </c>
      <c r="AN198" s="103">
        <v>0</v>
      </c>
      <c r="AO198" s="104">
        <v>0</v>
      </c>
      <c r="AP198" s="105">
        <v>1</v>
      </c>
      <c r="AQ198" s="72">
        <v>0</v>
      </c>
      <c r="AR198" s="103">
        <v>1</v>
      </c>
      <c r="AS198" s="103">
        <v>5</v>
      </c>
      <c r="AT198" s="341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2"/>
      <c r="CV198" s="2"/>
      <c r="CW198" s="2"/>
      <c r="CX198" s="2"/>
      <c r="CY198" s="2"/>
      <c r="CZ198" s="2"/>
    </row>
    <row r="199" spans="1:104" ht="15" customHeight="1" x14ac:dyDescent="0.2">
      <c r="A199" s="345" t="s">
        <v>195</v>
      </c>
      <c r="B199" s="324">
        <f t="shared" si="35"/>
        <v>0</v>
      </c>
      <c r="C199" s="325">
        <f t="shared" si="32"/>
        <v>0</v>
      </c>
      <c r="D199" s="346">
        <f t="shared" si="32"/>
        <v>0</v>
      </c>
      <c r="E199" s="76">
        <v>0</v>
      </c>
      <c r="F199" s="52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0</v>
      </c>
      <c r="Y199" s="51">
        <v>0</v>
      </c>
      <c r="Z199" s="52">
        <v>0</v>
      </c>
      <c r="AA199" s="51">
        <v>0</v>
      </c>
      <c r="AB199" s="52">
        <v>0</v>
      </c>
      <c r="AC199" s="51">
        <v>0</v>
      </c>
      <c r="AD199" s="52">
        <v>0</v>
      </c>
      <c r="AE199" s="51">
        <v>0</v>
      </c>
      <c r="AF199" s="52">
        <v>0</v>
      </c>
      <c r="AG199" s="51">
        <v>0</v>
      </c>
      <c r="AH199" s="52">
        <v>0</v>
      </c>
      <c r="AI199" s="51">
        <v>0</v>
      </c>
      <c r="AJ199" s="52">
        <v>0</v>
      </c>
      <c r="AK199" s="51">
        <v>0</v>
      </c>
      <c r="AL199" s="52">
        <v>0</v>
      </c>
      <c r="AM199" s="51">
        <v>0</v>
      </c>
      <c r="AN199" s="52">
        <v>0</v>
      </c>
      <c r="AO199" s="53">
        <v>0</v>
      </c>
      <c r="AP199" s="54">
        <v>0</v>
      </c>
      <c r="AQ199" s="57">
        <v>0</v>
      </c>
      <c r="AR199" s="52">
        <v>0</v>
      </c>
      <c r="AS199" s="184">
        <v>0</v>
      </c>
      <c r="AT199" s="344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2"/>
      <c r="CV199" s="2"/>
      <c r="CW199" s="2"/>
      <c r="CX199" s="2"/>
      <c r="CY199" s="2"/>
      <c r="CZ199" s="2"/>
    </row>
    <row r="200" spans="1:104" ht="15" customHeight="1" x14ac:dyDescent="0.2">
      <c r="A200" s="347" t="s">
        <v>65</v>
      </c>
      <c r="B200" s="348">
        <f t="shared" si="35"/>
        <v>3</v>
      </c>
      <c r="C200" s="349">
        <f t="shared" si="32"/>
        <v>3</v>
      </c>
      <c r="D200" s="350">
        <f t="shared" si="32"/>
        <v>0</v>
      </c>
      <c r="E200" s="190">
        <v>0</v>
      </c>
      <c r="F200" s="85">
        <v>0</v>
      </c>
      <c r="G200" s="84">
        <v>0</v>
      </c>
      <c r="H200" s="85">
        <v>0</v>
      </c>
      <c r="I200" s="84">
        <v>0</v>
      </c>
      <c r="J200" s="85">
        <v>0</v>
      </c>
      <c r="K200" s="84">
        <v>0</v>
      </c>
      <c r="L200" s="85">
        <v>0</v>
      </c>
      <c r="M200" s="84">
        <v>1</v>
      </c>
      <c r="N200" s="85">
        <v>0</v>
      </c>
      <c r="O200" s="84">
        <v>0</v>
      </c>
      <c r="P200" s="85">
        <v>0</v>
      </c>
      <c r="Q200" s="84">
        <v>0</v>
      </c>
      <c r="R200" s="85">
        <v>0</v>
      </c>
      <c r="S200" s="84">
        <v>0</v>
      </c>
      <c r="T200" s="85">
        <v>0</v>
      </c>
      <c r="U200" s="84">
        <v>0</v>
      </c>
      <c r="V200" s="85">
        <v>0</v>
      </c>
      <c r="W200" s="84">
        <v>0</v>
      </c>
      <c r="X200" s="85">
        <v>0</v>
      </c>
      <c r="Y200" s="84">
        <v>0</v>
      </c>
      <c r="Z200" s="85">
        <v>0</v>
      </c>
      <c r="AA200" s="84">
        <v>0</v>
      </c>
      <c r="AB200" s="85">
        <v>0</v>
      </c>
      <c r="AC200" s="84">
        <v>0</v>
      </c>
      <c r="AD200" s="85">
        <v>0</v>
      </c>
      <c r="AE200" s="84">
        <v>0</v>
      </c>
      <c r="AF200" s="85">
        <v>0</v>
      </c>
      <c r="AG200" s="84">
        <v>0</v>
      </c>
      <c r="AH200" s="85">
        <v>0</v>
      </c>
      <c r="AI200" s="84">
        <v>0</v>
      </c>
      <c r="AJ200" s="85">
        <v>0</v>
      </c>
      <c r="AK200" s="84">
        <v>1</v>
      </c>
      <c r="AL200" s="85">
        <v>0</v>
      </c>
      <c r="AM200" s="84">
        <v>1</v>
      </c>
      <c r="AN200" s="85">
        <v>0</v>
      </c>
      <c r="AO200" s="86">
        <v>0</v>
      </c>
      <c r="AP200" s="87">
        <v>0</v>
      </c>
      <c r="AQ200" s="316">
        <v>0</v>
      </c>
      <c r="AR200" s="85">
        <v>1</v>
      </c>
      <c r="AS200" s="85">
        <v>2</v>
      </c>
      <c r="AT200" s="341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2"/>
      <c r="CV200" s="2"/>
      <c r="CW200" s="2"/>
      <c r="CX200" s="2"/>
      <c r="CY200" s="2"/>
      <c r="CZ200" s="2"/>
    </row>
    <row r="201" spans="1:104" ht="31.9" customHeight="1" x14ac:dyDescent="0.2">
      <c r="A201" s="351" t="s">
        <v>196</v>
      </c>
      <c r="D201" s="9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6"/>
      <c r="AR201" s="6"/>
      <c r="AS201" s="6"/>
      <c r="AT201" s="273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2"/>
      <c r="CV201" s="2"/>
      <c r="CW201" s="2"/>
      <c r="CX201" s="2"/>
      <c r="CY201" s="2"/>
      <c r="CZ201" s="2"/>
    </row>
    <row r="202" spans="1:104" x14ac:dyDescent="0.2">
      <c r="A202" s="1237" t="s">
        <v>79</v>
      </c>
      <c r="B202" s="1243" t="s">
        <v>80</v>
      </c>
      <c r="C202" s="954"/>
      <c r="D202" s="1244"/>
      <c r="E202" s="1275" t="s">
        <v>81</v>
      </c>
      <c r="F202" s="1296"/>
      <c r="G202" s="1296"/>
      <c r="H202" s="1296"/>
      <c r="I202" s="1296"/>
      <c r="J202" s="1296"/>
      <c r="K202" s="1296"/>
      <c r="L202" s="1296"/>
      <c r="M202" s="1296"/>
      <c r="N202" s="1296"/>
      <c r="O202" s="1296"/>
      <c r="P202" s="1296"/>
      <c r="Q202" s="1296"/>
      <c r="R202" s="1296"/>
      <c r="S202" s="1296"/>
      <c r="T202" s="1296"/>
      <c r="U202" s="1296"/>
      <c r="V202" s="1296"/>
      <c r="W202" s="1296"/>
      <c r="X202" s="1296"/>
      <c r="Y202" s="1296"/>
      <c r="Z202" s="1296"/>
      <c r="AA202" s="1296"/>
      <c r="AB202" s="1296"/>
      <c r="AC202" s="1296"/>
      <c r="AD202" s="1296"/>
      <c r="AE202" s="1296"/>
      <c r="AF202" s="1296"/>
      <c r="AG202" s="1296"/>
      <c r="AH202" s="1296"/>
      <c r="AI202" s="1296"/>
      <c r="AJ202" s="1296"/>
      <c r="AK202" s="1296"/>
      <c r="AL202" s="1296"/>
      <c r="AM202" s="1296"/>
      <c r="AN202" s="1296"/>
      <c r="AO202" s="1296"/>
      <c r="AP202" s="1297"/>
      <c r="AQ202" s="1298" t="s">
        <v>82</v>
      </c>
      <c r="AR202" s="1244" t="s">
        <v>197</v>
      </c>
      <c r="AS202" s="6"/>
      <c r="AT202" s="273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2"/>
      <c r="CV202" s="2"/>
      <c r="CW202" s="2"/>
      <c r="CX202" s="2"/>
      <c r="CY202" s="2"/>
      <c r="CZ202" s="2"/>
    </row>
    <row r="203" spans="1:104" ht="15" customHeight="1" x14ac:dyDescent="0.2">
      <c r="A203" s="895"/>
      <c r="B203" s="913"/>
      <c r="C203" s="934"/>
      <c r="D203" s="935"/>
      <c r="E203" s="1270" t="s">
        <v>10</v>
      </c>
      <c r="F203" s="1299"/>
      <c r="G203" s="1270" t="s">
        <v>11</v>
      </c>
      <c r="H203" s="1299"/>
      <c r="I203" s="1270" t="s">
        <v>12</v>
      </c>
      <c r="J203" s="1299"/>
      <c r="K203" s="1270" t="s">
        <v>13</v>
      </c>
      <c r="L203" s="1299"/>
      <c r="M203" s="1270" t="s">
        <v>14</v>
      </c>
      <c r="N203" s="1299"/>
      <c r="O203" s="1270" t="s">
        <v>15</v>
      </c>
      <c r="P203" s="1299"/>
      <c r="Q203" s="1270" t="s">
        <v>16</v>
      </c>
      <c r="R203" s="1299"/>
      <c r="S203" s="1270" t="s">
        <v>17</v>
      </c>
      <c r="T203" s="1299"/>
      <c r="U203" s="1270" t="s">
        <v>18</v>
      </c>
      <c r="V203" s="1299"/>
      <c r="W203" s="1270" t="s">
        <v>19</v>
      </c>
      <c r="X203" s="1299"/>
      <c r="Y203" s="1270" t="s">
        <v>20</v>
      </c>
      <c r="Z203" s="1299"/>
      <c r="AA203" s="1270" t="s">
        <v>21</v>
      </c>
      <c r="AB203" s="1299"/>
      <c r="AC203" s="1270" t="s">
        <v>22</v>
      </c>
      <c r="AD203" s="1299"/>
      <c r="AE203" s="1270" t="s">
        <v>23</v>
      </c>
      <c r="AF203" s="1299"/>
      <c r="AG203" s="1270" t="s">
        <v>24</v>
      </c>
      <c r="AH203" s="1299"/>
      <c r="AI203" s="1270" t="s">
        <v>25</v>
      </c>
      <c r="AJ203" s="1299"/>
      <c r="AK203" s="1270" t="s">
        <v>26</v>
      </c>
      <c r="AL203" s="1299"/>
      <c r="AM203" s="1270" t="s">
        <v>27</v>
      </c>
      <c r="AN203" s="1299"/>
      <c r="AO203" s="1275" t="s">
        <v>28</v>
      </c>
      <c r="AP203" s="1297"/>
      <c r="AQ203" s="943"/>
      <c r="AR203" s="854"/>
      <c r="AS203" s="273"/>
      <c r="AT203" s="273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2"/>
      <c r="CV203" s="2"/>
      <c r="CW203" s="2"/>
      <c r="CX203" s="2"/>
      <c r="CY203" s="2"/>
      <c r="CZ203" s="2"/>
    </row>
    <row r="204" spans="1:104" ht="15" customHeight="1" x14ac:dyDescent="0.2">
      <c r="A204" s="912"/>
      <c r="B204" s="162" t="s">
        <v>32</v>
      </c>
      <c r="C204" s="16" t="s">
        <v>33</v>
      </c>
      <c r="D204" s="1284" t="s">
        <v>34</v>
      </c>
      <c r="E204" s="15" t="s">
        <v>33</v>
      </c>
      <c r="F204" s="1284" t="s">
        <v>34</v>
      </c>
      <c r="G204" s="15" t="s">
        <v>33</v>
      </c>
      <c r="H204" s="1284" t="s">
        <v>34</v>
      </c>
      <c r="I204" s="15" t="s">
        <v>33</v>
      </c>
      <c r="J204" s="1284" t="s">
        <v>34</v>
      </c>
      <c r="K204" s="15" t="s">
        <v>33</v>
      </c>
      <c r="L204" s="1284" t="s">
        <v>34</v>
      </c>
      <c r="M204" s="15" t="s">
        <v>33</v>
      </c>
      <c r="N204" s="1284" t="s">
        <v>34</v>
      </c>
      <c r="O204" s="15" t="s">
        <v>33</v>
      </c>
      <c r="P204" s="1284" t="s">
        <v>34</v>
      </c>
      <c r="Q204" s="15" t="s">
        <v>33</v>
      </c>
      <c r="R204" s="1284" t="s">
        <v>34</v>
      </c>
      <c r="S204" s="15" t="s">
        <v>33</v>
      </c>
      <c r="T204" s="1284" t="s">
        <v>34</v>
      </c>
      <c r="U204" s="15" t="s">
        <v>33</v>
      </c>
      <c r="V204" s="1284" t="s">
        <v>34</v>
      </c>
      <c r="W204" s="15" t="s">
        <v>33</v>
      </c>
      <c r="X204" s="1284" t="s">
        <v>34</v>
      </c>
      <c r="Y204" s="15" t="s">
        <v>33</v>
      </c>
      <c r="Z204" s="1284" t="s">
        <v>34</v>
      </c>
      <c r="AA204" s="15" t="s">
        <v>33</v>
      </c>
      <c r="AB204" s="1284" t="s">
        <v>34</v>
      </c>
      <c r="AC204" s="15" t="s">
        <v>33</v>
      </c>
      <c r="AD204" s="1284" t="s">
        <v>34</v>
      </c>
      <c r="AE204" s="15" t="s">
        <v>33</v>
      </c>
      <c r="AF204" s="1284" t="s">
        <v>34</v>
      </c>
      <c r="AG204" s="15" t="s">
        <v>33</v>
      </c>
      <c r="AH204" s="1284" t="s">
        <v>34</v>
      </c>
      <c r="AI204" s="15" t="s">
        <v>33</v>
      </c>
      <c r="AJ204" s="1284" t="s">
        <v>34</v>
      </c>
      <c r="AK204" s="15" t="s">
        <v>33</v>
      </c>
      <c r="AL204" s="1284" t="s">
        <v>34</v>
      </c>
      <c r="AM204" s="15" t="s">
        <v>33</v>
      </c>
      <c r="AN204" s="1284" t="s">
        <v>34</v>
      </c>
      <c r="AO204" s="15" t="s">
        <v>33</v>
      </c>
      <c r="AP204" s="1284" t="s">
        <v>34</v>
      </c>
      <c r="AQ204" s="944"/>
      <c r="AR204" s="935"/>
      <c r="AS204" s="353"/>
      <c r="AT204" s="273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2"/>
      <c r="CV204" s="2"/>
      <c r="CW204" s="2"/>
      <c r="CX204" s="2"/>
      <c r="CY204" s="2"/>
      <c r="CZ204" s="2"/>
    </row>
    <row r="205" spans="1:104" ht="18.75" customHeight="1" x14ac:dyDescent="0.2">
      <c r="A205" s="169" t="s">
        <v>84</v>
      </c>
      <c r="B205" s="342">
        <f t="shared" ref="B205:B210" si="36">SUM(C205+D205)</f>
        <v>140</v>
      </c>
      <c r="C205" s="343">
        <f t="shared" ref="C205:D210" si="37">SUM(E205+G205+I205+K205+M205+O205+Q205+S205+U205+W205+Y205+AA205+AC205+AE205+AG205+AI205+AK205+AM205+AO205)</f>
        <v>43</v>
      </c>
      <c r="D205" s="334">
        <f t="shared" si="37"/>
        <v>97</v>
      </c>
      <c r="E205" s="37">
        <v>0</v>
      </c>
      <c r="F205" s="38">
        <v>0</v>
      </c>
      <c r="G205" s="37">
        <v>0</v>
      </c>
      <c r="H205" s="39">
        <v>0</v>
      </c>
      <c r="I205" s="37">
        <v>0</v>
      </c>
      <c r="J205" s="39">
        <v>1</v>
      </c>
      <c r="K205" s="37">
        <v>0</v>
      </c>
      <c r="L205" s="39">
        <v>0</v>
      </c>
      <c r="M205" s="37">
        <v>2</v>
      </c>
      <c r="N205" s="39">
        <v>1</v>
      </c>
      <c r="O205" s="37">
        <v>2</v>
      </c>
      <c r="P205" s="39">
        <v>1</v>
      </c>
      <c r="Q205" s="37">
        <v>0</v>
      </c>
      <c r="R205" s="39">
        <v>1</v>
      </c>
      <c r="S205" s="37">
        <v>1</v>
      </c>
      <c r="T205" s="39">
        <v>1</v>
      </c>
      <c r="U205" s="37">
        <v>1</v>
      </c>
      <c r="V205" s="39">
        <v>3</v>
      </c>
      <c r="W205" s="37">
        <v>2</v>
      </c>
      <c r="X205" s="39">
        <v>6</v>
      </c>
      <c r="Y205" s="40">
        <v>1</v>
      </c>
      <c r="Z205" s="39">
        <v>1</v>
      </c>
      <c r="AA205" s="40">
        <v>2</v>
      </c>
      <c r="AB205" s="39">
        <v>7</v>
      </c>
      <c r="AC205" s="40">
        <v>5</v>
      </c>
      <c r="AD205" s="39">
        <v>6</v>
      </c>
      <c r="AE205" s="40">
        <v>1</v>
      </c>
      <c r="AF205" s="39">
        <v>13</v>
      </c>
      <c r="AG205" s="40">
        <v>4</v>
      </c>
      <c r="AH205" s="39">
        <v>5</v>
      </c>
      <c r="AI205" s="40">
        <v>6</v>
      </c>
      <c r="AJ205" s="39">
        <v>14</v>
      </c>
      <c r="AK205" s="40">
        <v>6</v>
      </c>
      <c r="AL205" s="39">
        <v>15</v>
      </c>
      <c r="AM205" s="40">
        <v>4</v>
      </c>
      <c r="AN205" s="39">
        <v>4</v>
      </c>
      <c r="AO205" s="40">
        <v>6</v>
      </c>
      <c r="AP205" s="39">
        <v>18</v>
      </c>
      <c r="AQ205" s="354">
        <v>140</v>
      </c>
      <c r="AR205" s="355">
        <v>127</v>
      </c>
      <c r="AS205" s="311" t="str">
        <f>CA205&amp;CB205</f>
        <v/>
      </c>
      <c r="AT205" s="30"/>
      <c r="CA205" s="31" t="str">
        <f>IF(CG205=1,"* El número de Beneficiarios NO DEBE ser mayor que el Total. ","")</f>
        <v/>
      </c>
      <c r="CB205" s="31" t="str">
        <f>IF(CH205=1,"* Recuerde digitar la Columna Beneficiarios (Digite Cero si no tiene). ","")</f>
        <v/>
      </c>
      <c r="CC205" s="31"/>
      <c r="CD205" s="31"/>
      <c r="CE205" s="31"/>
      <c r="CF205" s="31"/>
      <c r="CG205" s="32">
        <f>IF(B205&lt;AQ205,1,0)</f>
        <v>0</v>
      </c>
      <c r="CH205" s="32">
        <f>IF(AND(B205&lt;&gt;0,AQ205=""),1,0)</f>
        <v>0</v>
      </c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2"/>
      <c r="CV205" s="2"/>
      <c r="CW205" s="2"/>
      <c r="CX205" s="2"/>
      <c r="CY205" s="2"/>
      <c r="CZ205" s="2"/>
    </row>
    <row r="206" spans="1:104" ht="18.75" customHeight="1" x14ac:dyDescent="0.2">
      <c r="A206" s="180" t="s">
        <v>85</v>
      </c>
      <c r="B206" s="324">
        <f t="shared" si="36"/>
        <v>0</v>
      </c>
      <c r="C206" s="325">
        <f t="shared" si="37"/>
        <v>0</v>
      </c>
      <c r="D206" s="326">
        <f t="shared" si="37"/>
        <v>0</v>
      </c>
      <c r="E206" s="51"/>
      <c r="F206" s="57"/>
      <c r="G206" s="51"/>
      <c r="H206" s="52"/>
      <c r="I206" s="51"/>
      <c r="J206" s="52"/>
      <c r="K206" s="51"/>
      <c r="L206" s="52"/>
      <c r="M206" s="51"/>
      <c r="N206" s="52"/>
      <c r="O206" s="51"/>
      <c r="P206" s="52"/>
      <c r="Q206" s="51"/>
      <c r="R206" s="52"/>
      <c r="S206" s="51"/>
      <c r="T206" s="52"/>
      <c r="U206" s="51"/>
      <c r="V206" s="52"/>
      <c r="W206" s="51"/>
      <c r="X206" s="52"/>
      <c r="Y206" s="53"/>
      <c r="Z206" s="52"/>
      <c r="AA206" s="53"/>
      <c r="AB206" s="52"/>
      <c r="AC206" s="53"/>
      <c r="AD206" s="52"/>
      <c r="AE206" s="53"/>
      <c r="AF206" s="52"/>
      <c r="AG206" s="53"/>
      <c r="AH206" s="52"/>
      <c r="AI206" s="53"/>
      <c r="AJ206" s="52"/>
      <c r="AK206" s="53"/>
      <c r="AL206" s="52"/>
      <c r="AM206" s="53"/>
      <c r="AN206" s="52"/>
      <c r="AO206" s="53"/>
      <c r="AP206" s="52"/>
      <c r="AQ206" s="354"/>
      <c r="AR206" s="356"/>
      <c r="AS206" s="311" t="str">
        <f t="shared" ref="AS206:AS210" si="38">CA206&amp;CB206</f>
        <v/>
      </c>
      <c r="AT206" s="30"/>
      <c r="CA206" s="31" t="str">
        <f t="shared" ref="CA206:CA209" si="39">IF(CG206=1,"* El número de Beneficiarios NO DEBE ser mayor que el Total. ","")</f>
        <v/>
      </c>
      <c r="CB206" s="31" t="str">
        <f t="shared" ref="CB206:CB209" si="40">IF(CH206=1,"* Recuerde digitar la Columna Beneficiarios (Digite Cero si no tiene). ","")</f>
        <v/>
      </c>
      <c r="CC206" s="31"/>
      <c r="CD206" s="31"/>
      <c r="CE206" s="31"/>
      <c r="CF206" s="31"/>
      <c r="CG206" s="32">
        <f t="shared" ref="CG206:CG209" si="41">IF(B206&lt;AQ206,1,0)</f>
        <v>0</v>
      </c>
      <c r="CH206" s="32">
        <f t="shared" ref="CH206:CH209" si="42">IF(AND(B206&lt;&gt;0,AQ206=""),1,0)</f>
        <v>0</v>
      </c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2"/>
      <c r="CV206" s="2"/>
      <c r="CW206" s="2"/>
      <c r="CX206" s="2"/>
      <c r="CY206" s="2"/>
      <c r="CZ206" s="2"/>
    </row>
    <row r="207" spans="1:104" ht="18.75" customHeight="1" x14ac:dyDescent="0.2">
      <c r="A207" s="180" t="s">
        <v>86</v>
      </c>
      <c r="B207" s="324">
        <f t="shared" si="36"/>
        <v>0</v>
      </c>
      <c r="C207" s="325">
        <f t="shared" si="37"/>
        <v>0</v>
      </c>
      <c r="D207" s="326">
        <f t="shared" si="37"/>
        <v>0</v>
      </c>
      <c r="E207" s="51"/>
      <c r="F207" s="57"/>
      <c r="G207" s="51"/>
      <c r="H207" s="52"/>
      <c r="I207" s="51"/>
      <c r="J207" s="52"/>
      <c r="K207" s="51"/>
      <c r="L207" s="52"/>
      <c r="M207" s="51"/>
      <c r="N207" s="52"/>
      <c r="O207" s="51"/>
      <c r="P207" s="52"/>
      <c r="Q207" s="51"/>
      <c r="R207" s="52"/>
      <c r="S207" s="51"/>
      <c r="T207" s="52"/>
      <c r="U207" s="51"/>
      <c r="V207" s="52"/>
      <c r="W207" s="51"/>
      <c r="X207" s="52"/>
      <c r="Y207" s="53"/>
      <c r="Z207" s="52"/>
      <c r="AA207" s="53"/>
      <c r="AB207" s="52"/>
      <c r="AC207" s="53"/>
      <c r="AD207" s="52"/>
      <c r="AE207" s="53"/>
      <c r="AF207" s="52"/>
      <c r="AG207" s="53"/>
      <c r="AH207" s="52"/>
      <c r="AI207" s="53"/>
      <c r="AJ207" s="52"/>
      <c r="AK207" s="53"/>
      <c r="AL207" s="52"/>
      <c r="AM207" s="53"/>
      <c r="AN207" s="52"/>
      <c r="AO207" s="53"/>
      <c r="AP207" s="52"/>
      <c r="AQ207" s="354"/>
      <c r="AR207" s="356"/>
      <c r="AS207" s="311" t="str">
        <f t="shared" si="38"/>
        <v/>
      </c>
      <c r="AT207" s="30"/>
      <c r="CA207" s="31" t="str">
        <f t="shared" si="39"/>
        <v/>
      </c>
      <c r="CB207" s="31" t="str">
        <f t="shared" si="40"/>
        <v/>
      </c>
      <c r="CC207" s="31"/>
      <c r="CD207" s="31"/>
      <c r="CE207" s="31"/>
      <c r="CF207" s="31"/>
      <c r="CG207" s="32">
        <f t="shared" si="41"/>
        <v>0</v>
      </c>
      <c r="CH207" s="32">
        <f t="shared" si="42"/>
        <v>0</v>
      </c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2"/>
      <c r="CV207" s="2"/>
      <c r="CW207" s="2"/>
      <c r="CX207" s="2"/>
      <c r="CY207" s="2"/>
      <c r="CZ207" s="2"/>
    </row>
    <row r="208" spans="1:104" ht="18.75" customHeight="1" x14ac:dyDescent="0.2">
      <c r="A208" s="357" t="s">
        <v>87</v>
      </c>
      <c r="B208" s="324">
        <f t="shared" si="36"/>
        <v>0</v>
      </c>
      <c r="C208" s="325">
        <f t="shared" si="37"/>
        <v>0</v>
      </c>
      <c r="D208" s="346">
        <f t="shared" si="37"/>
        <v>0</v>
      </c>
      <c r="E208" s="51"/>
      <c r="F208" s="57"/>
      <c r="G208" s="51"/>
      <c r="H208" s="52"/>
      <c r="I208" s="51"/>
      <c r="J208" s="52"/>
      <c r="K208" s="51"/>
      <c r="L208" s="52"/>
      <c r="M208" s="51"/>
      <c r="N208" s="52"/>
      <c r="O208" s="51"/>
      <c r="P208" s="52"/>
      <c r="Q208" s="51"/>
      <c r="R208" s="52"/>
      <c r="S208" s="51"/>
      <c r="T208" s="52"/>
      <c r="U208" s="51"/>
      <c r="V208" s="52"/>
      <c r="W208" s="51"/>
      <c r="X208" s="52"/>
      <c r="Y208" s="53"/>
      <c r="Z208" s="52"/>
      <c r="AA208" s="53"/>
      <c r="AB208" s="52"/>
      <c r="AC208" s="53"/>
      <c r="AD208" s="52"/>
      <c r="AE208" s="53"/>
      <c r="AF208" s="52"/>
      <c r="AG208" s="53"/>
      <c r="AH208" s="52"/>
      <c r="AI208" s="53"/>
      <c r="AJ208" s="52"/>
      <c r="AK208" s="53"/>
      <c r="AL208" s="52"/>
      <c r="AM208" s="53"/>
      <c r="AN208" s="52"/>
      <c r="AO208" s="53"/>
      <c r="AP208" s="52"/>
      <c r="AQ208" s="354"/>
      <c r="AR208" s="356"/>
      <c r="AS208" s="311" t="str">
        <f t="shared" si="38"/>
        <v/>
      </c>
      <c r="AT208" s="30"/>
      <c r="CA208" s="31" t="str">
        <f t="shared" si="39"/>
        <v/>
      </c>
      <c r="CB208" s="31" t="str">
        <f t="shared" si="40"/>
        <v/>
      </c>
      <c r="CC208" s="31"/>
      <c r="CD208" s="31"/>
      <c r="CE208" s="31"/>
      <c r="CF208" s="31"/>
      <c r="CG208" s="32">
        <f t="shared" si="41"/>
        <v>0</v>
      </c>
      <c r="CH208" s="32">
        <f t="shared" si="42"/>
        <v>0</v>
      </c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2"/>
      <c r="CV208" s="2"/>
      <c r="CW208" s="2"/>
      <c r="CX208" s="2"/>
      <c r="CY208" s="2"/>
      <c r="CZ208" s="2"/>
    </row>
    <row r="209" spans="1:104" ht="18.75" customHeight="1" x14ac:dyDescent="0.2">
      <c r="A209" s="357" t="s">
        <v>126</v>
      </c>
      <c r="B209" s="181">
        <f t="shared" si="36"/>
        <v>0</v>
      </c>
      <c r="C209" s="182">
        <f t="shared" si="37"/>
        <v>0</v>
      </c>
      <c r="D209" s="326">
        <f t="shared" si="37"/>
        <v>0</v>
      </c>
      <c r="E209" s="51"/>
      <c r="F209" s="57"/>
      <c r="G209" s="51"/>
      <c r="H209" s="52"/>
      <c r="I209" s="51"/>
      <c r="J209" s="52"/>
      <c r="K209" s="51"/>
      <c r="L209" s="52"/>
      <c r="M209" s="51"/>
      <c r="N209" s="52"/>
      <c r="O209" s="51"/>
      <c r="P209" s="52"/>
      <c r="Q209" s="51"/>
      <c r="R209" s="52"/>
      <c r="S209" s="51"/>
      <c r="T209" s="52"/>
      <c r="U209" s="51"/>
      <c r="V209" s="52"/>
      <c r="W209" s="51"/>
      <c r="X209" s="52"/>
      <c r="Y209" s="53"/>
      <c r="Z209" s="52"/>
      <c r="AA209" s="53"/>
      <c r="AB209" s="52"/>
      <c r="AC209" s="53"/>
      <c r="AD209" s="52"/>
      <c r="AE209" s="53"/>
      <c r="AF209" s="52"/>
      <c r="AG209" s="53"/>
      <c r="AH209" s="52"/>
      <c r="AI209" s="53"/>
      <c r="AJ209" s="52"/>
      <c r="AK209" s="53"/>
      <c r="AL209" s="52"/>
      <c r="AM209" s="53"/>
      <c r="AN209" s="52"/>
      <c r="AO209" s="53"/>
      <c r="AP209" s="52"/>
      <c r="AQ209" s="354"/>
      <c r="AR209" s="356"/>
      <c r="AS209" s="311" t="str">
        <f t="shared" si="38"/>
        <v/>
      </c>
      <c r="AT209" s="30"/>
      <c r="CA209" s="31" t="str">
        <f t="shared" si="39"/>
        <v/>
      </c>
      <c r="CB209" s="31" t="str">
        <f t="shared" si="40"/>
        <v/>
      </c>
      <c r="CC209" s="31"/>
      <c r="CD209" s="31"/>
      <c r="CE209" s="31"/>
      <c r="CF209" s="31"/>
      <c r="CG209" s="32">
        <f t="shared" si="41"/>
        <v>0</v>
      </c>
      <c r="CH209" s="32">
        <f t="shared" si="42"/>
        <v>0</v>
      </c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2"/>
      <c r="CV209" s="2"/>
      <c r="CW209" s="2"/>
      <c r="CX209" s="2"/>
      <c r="CY209" s="2"/>
      <c r="CZ209" s="2"/>
    </row>
    <row r="210" spans="1:104" ht="18.75" customHeight="1" x14ac:dyDescent="0.2">
      <c r="A210" s="358" t="s">
        <v>198</v>
      </c>
      <c r="B210" s="359">
        <f t="shared" si="36"/>
        <v>0</v>
      </c>
      <c r="C210" s="349">
        <f t="shared" si="37"/>
        <v>0</v>
      </c>
      <c r="D210" s="360">
        <f t="shared" ref="D210" si="43">SUM(F210+H210+J210+L210+N210+P210+R210+T210+V210+X210+Z210+AB210+AD210+AF210+AH210+AJ210+AL210+AN210+AP210)</f>
        <v>0</v>
      </c>
      <c r="E210" s="190"/>
      <c r="F210" s="90"/>
      <c r="G210" s="190"/>
      <c r="H210" s="191"/>
      <c r="I210" s="190"/>
      <c r="J210" s="191"/>
      <c r="K210" s="190"/>
      <c r="L210" s="191"/>
      <c r="M210" s="190"/>
      <c r="N210" s="191"/>
      <c r="O210" s="190"/>
      <c r="P210" s="191"/>
      <c r="Q210" s="190"/>
      <c r="R210" s="191"/>
      <c r="S210" s="190"/>
      <c r="T210" s="191"/>
      <c r="U210" s="190"/>
      <c r="V210" s="191"/>
      <c r="W210" s="190"/>
      <c r="X210" s="191"/>
      <c r="Y210" s="192"/>
      <c r="Z210" s="191"/>
      <c r="AA210" s="192"/>
      <c r="AB210" s="191"/>
      <c r="AC210" s="192"/>
      <c r="AD210" s="191"/>
      <c r="AE210" s="192"/>
      <c r="AF210" s="191"/>
      <c r="AG210" s="192"/>
      <c r="AH210" s="191"/>
      <c r="AI210" s="192"/>
      <c r="AJ210" s="191"/>
      <c r="AK210" s="192"/>
      <c r="AL210" s="191"/>
      <c r="AM210" s="192"/>
      <c r="AN210" s="191"/>
      <c r="AO210" s="192"/>
      <c r="AP210" s="191"/>
      <c r="AQ210" s="361"/>
      <c r="AR210" s="362"/>
      <c r="AS210" s="311" t="str">
        <f t="shared" si="38"/>
        <v/>
      </c>
      <c r="AT210" s="273"/>
      <c r="CA210" s="31" t="str">
        <f>IF(CG210=1,"* El número de Beneficiarios NO DEBE ser mayor que el Total. ","")</f>
        <v/>
      </c>
      <c r="CB210" s="31" t="str">
        <f>IF(CH210=1,"* Recuerde digitar la Columna Beneficiarios (Digite Cero si no tiene). ","")</f>
        <v/>
      </c>
      <c r="CC210" s="31"/>
      <c r="CD210" s="31"/>
      <c r="CE210" s="31"/>
      <c r="CF210" s="31"/>
      <c r="CG210" s="32">
        <f>IF(B210&lt;AQ210,1,0)</f>
        <v>0</v>
      </c>
      <c r="CH210" s="32">
        <f>IF(AND(B210&lt;&gt;0,AQ210=""),1,0)</f>
        <v>0</v>
      </c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2"/>
      <c r="CV210" s="2"/>
      <c r="CW210" s="2"/>
      <c r="CX210" s="2"/>
      <c r="CY210" s="2"/>
      <c r="CZ210" s="2"/>
    </row>
    <row r="211" spans="1:104" ht="18.75" customHeight="1" x14ac:dyDescent="0.2">
      <c r="A211" s="312" t="s">
        <v>5</v>
      </c>
      <c r="B211" s="363">
        <f>SUM(B205:B210)</f>
        <v>140</v>
      </c>
      <c r="C211" s="364">
        <f>SUM(C205:C210)</f>
        <v>43</v>
      </c>
      <c r="D211" s="365">
        <f>SUM(D205:D210)</f>
        <v>97</v>
      </c>
      <c r="E211" s="20">
        <f>SUM(E205:E210)</f>
        <v>0</v>
      </c>
      <c r="F211" s="366">
        <f>SUM(F205:F210)</f>
        <v>0</v>
      </c>
      <c r="G211" s="363">
        <f t="shared" ref="G211:AR211" si="44">SUM(G205:G210)</f>
        <v>0</v>
      </c>
      <c r="H211" s="367">
        <f t="shared" si="44"/>
        <v>0</v>
      </c>
      <c r="I211" s="363">
        <f t="shared" si="44"/>
        <v>0</v>
      </c>
      <c r="J211" s="367">
        <f t="shared" si="44"/>
        <v>1</v>
      </c>
      <c r="K211" s="363">
        <f t="shared" si="44"/>
        <v>0</v>
      </c>
      <c r="L211" s="367">
        <f t="shared" si="44"/>
        <v>0</v>
      </c>
      <c r="M211" s="363">
        <f t="shared" si="44"/>
        <v>2</v>
      </c>
      <c r="N211" s="367">
        <f t="shared" si="44"/>
        <v>1</v>
      </c>
      <c r="O211" s="363">
        <f t="shared" si="44"/>
        <v>2</v>
      </c>
      <c r="P211" s="367">
        <f t="shared" si="44"/>
        <v>1</v>
      </c>
      <c r="Q211" s="363">
        <f t="shared" si="44"/>
        <v>0</v>
      </c>
      <c r="R211" s="367">
        <f t="shared" si="44"/>
        <v>1</v>
      </c>
      <c r="S211" s="363">
        <f t="shared" si="44"/>
        <v>1</v>
      </c>
      <c r="T211" s="367">
        <f t="shared" si="44"/>
        <v>1</v>
      </c>
      <c r="U211" s="363">
        <f t="shared" si="44"/>
        <v>1</v>
      </c>
      <c r="V211" s="367">
        <f t="shared" si="44"/>
        <v>3</v>
      </c>
      <c r="W211" s="363">
        <f t="shared" si="44"/>
        <v>2</v>
      </c>
      <c r="X211" s="367">
        <f t="shared" si="44"/>
        <v>6</v>
      </c>
      <c r="Y211" s="363">
        <f t="shared" si="44"/>
        <v>1</v>
      </c>
      <c r="Z211" s="367">
        <f t="shared" si="44"/>
        <v>1</v>
      </c>
      <c r="AA211" s="363">
        <f t="shared" si="44"/>
        <v>2</v>
      </c>
      <c r="AB211" s="367">
        <f t="shared" si="44"/>
        <v>7</v>
      </c>
      <c r="AC211" s="363">
        <f t="shared" si="44"/>
        <v>5</v>
      </c>
      <c r="AD211" s="367">
        <f t="shared" si="44"/>
        <v>6</v>
      </c>
      <c r="AE211" s="363">
        <f t="shared" si="44"/>
        <v>1</v>
      </c>
      <c r="AF211" s="367">
        <f t="shared" si="44"/>
        <v>13</v>
      </c>
      <c r="AG211" s="363">
        <f t="shared" si="44"/>
        <v>4</v>
      </c>
      <c r="AH211" s="367">
        <f t="shared" si="44"/>
        <v>5</v>
      </c>
      <c r="AI211" s="363">
        <f t="shared" si="44"/>
        <v>6</v>
      </c>
      <c r="AJ211" s="367">
        <f t="shared" si="44"/>
        <v>14</v>
      </c>
      <c r="AK211" s="363">
        <f t="shared" si="44"/>
        <v>6</v>
      </c>
      <c r="AL211" s="367">
        <f t="shared" si="44"/>
        <v>15</v>
      </c>
      <c r="AM211" s="363">
        <f t="shared" si="44"/>
        <v>4</v>
      </c>
      <c r="AN211" s="367">
        <f t="shared" si="44"/>
        <v>4</v>
      </c>
      <c r="AO211" s="368">
        <f t="shared" si="44"/>
        <v>6</v>
      </c>
      <c r="AP211" s="367">
        <f t="shared" si="44"/>
        <v>18</v>
      </c>
      <c r="AQ211" s="365">
        <f t="shared" si="44"/>
        <v>140</v>
      </c>
      <c r="AR211" s="369">
        <f t="shared" si="44"/>
        <v>127</v>
      </c>
      <c r="AS211" s="353"/>
      <c r="AT211" s="273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2"/>
      <c r="CV211" s="2"/>
      <c r="CW211" s="2"/>
      <c r="CX211" s="2"/>
      <c r="CY211" s="2"/>
      <c r="CZ211" s="2"/>
    </row>
    <row r="212" spans="1:104" ht="27.75" customHeight="1" x14ac:dyDescent="0.2">
      <c r="A212" s="113" t="s">
        <v>199</v>
      </c>
      <c r="AS212" s="14"/>
      <c r="AT212" s="14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2"/>
      <c r="CV212" s="2"/>
      <c r="CW212" s="2"/>
      <c r="CX212" s="2"/>
      <c r="CY212" s="2"/>
      <c r="CZ212" s="2"/>
    </row>
    <row r="213" spans="1:104" ht="15" customHeight="1" x14ac:dyDescent="0.2">
      <c r="A213" s="820" t="s">
        <v>79</v>
      </c>
      <c r="B213" s="840" t="s">
        <v>80</v>
      </c>
      <c r="AS213" s="14"/>
      <c r="AT213" s="14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2"/>
      <c r="CV213" s="2"/>
      <c r="CW213" s="2"/>
      <c r="CX213" s="2"/>
      <c r="CY213" s="2"/>
      <c r="CZ213" s="2"/>
    </row>
    <row r="214" spans="1:104" ht="18" customHeight="1" x14ac:dyDescent="0.2">
      <c r="A214" s="169" t="s">
        <v>84</v>
      </c>
      <c r="B214" s="284">
        <v>346</v>
      </c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2"/>
      <c r="CV214" s="2"/>
      <c r="CW214" s="2"/>
      <c r="CX214" s="2"/>
      <c r="CY214" s="2"/>
      <c r="CZ214" s="2"/>
    </row>
    <row r="215" spans="1:104" ht="18" customHeight="1" x14ac:dyDescent="0.2">
      <c r="A215" s="180" t="s">
        <v>85</v>
      </c>
      <c r="B215" s="100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2"/>
      <c r="CV215" s="2"/>
      <c r="CW215" s="2"/>
      <c r="CX215" s="2"/>
      <c r="CY215" s="2"/>
      <c r="CZ215" s="2"/>
    </row>
    <row r="216" spans="1:104" ht="18" customHeight="1" x14ac:dyDescent="0.2">
      <c r="A216" s="180" t="s">
        <v>86</v>
      </c>
      <c r="B216" s="100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2"/>
      <c r="CV216" s="2"/>
      <c r="CW216" s="2"/>
      <c r="CX216" s="2"/>
      <c r="CY216" s="2"/>
      <c r="CZ216" s="2"/>
    </row>
    <row r="217" spans="1:104" ht="18" customHeight="1" x14ac:dyDescent="0.2">
      <c r="A217" s="357" t="s">
        <v>87</v>
      </c>
      <c r="B217" s="100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2"/>
      <c r="CV217" s="2"/>
      <c r="CW217" s="2"/>
      <c r="CX217" s="2"/>
      <c r="CY217" s="2"/>
      <c r="CZ217" s="2"/>
    </row>
    <row r="218" spans="1:104" ht="18" customHeight="1" x14ac:dyDescent="0.2">
      <c r="A218" s="371" t="s">
        <v>198</v>
      </c>
      <c r="B218" s="318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2"/>
      <c r="CV218" s="2"/>
      <c r="CW218" s="2"/>
      <c r="CX218" s="2"/>
      <c r="CY218" s="2"/>
      <c r="CZ218" s="2"/>
    </row>
    <row r="219" spans="1:104" ht="18" customHeight="1" x14ac:dyDescent="0.2">
      <c r="A219" s="1285" t="s">
        <v>5</v>
      </c>
      <c r="B219" s="291">
        <f>SUM(B214:B218)</f>
        <v>346</v>
      </c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2"/>
      <c r="CV219" s="2"/>
      <c r="CW219" s="2"/>
      <c r="CX219" s="2"/>
      <c r="CY219" s="2"/>
      <c r="CZ219" s="2"/>
    </row>
    <row r="220" spans="1:104" ht="22.5" customHeight="1" x14ac:dyDescent="0.2">
      <c r="A220" s="372" t="s">
        <v>200</v>
      </c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2"/>
      <c r="CV220" s="2"/>
      <c r="CW220" s="2"/>
      <c r="CX220" s="2"/>
      <c r="CY220" s="2"/>
      <c r="CZ220" s="2"/>
    </row>
    <row r="221" spans="1:104" ht="26.45" customHeight="1" x14ac:dyDescent="0.2">
      <c r="A221" s="820" t="s">
        <v>79</v>
      </c>
      <c r="B221" s="819" t="s">
        <v>80</v>
      </c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2"/>
      <c r="CV221" s="2"/>
      <c r="CW221" s="2"/>
      <c r="CX221" s="2"/>
      <c r="CY221" s="2"/>
      <c r="CZ221" s="2"/>
    </row>
    <row r="222" spans="1:104" ht="18" customHeight="1" x14ac:dyDescent="0.2">
      <c r="A222" s="169" t="s">
        <v>84</v>
      </c>
      <c r="B222" s="216">
        <v>1139</v>
      </c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2"/>
      <c r="CV222" s="2"/>
      <c r="CW222" s="2"/>
      <c r="CX222" s="2"/>
      <c r="CY222" s="2"/>
      <c r="CZ222" s="2"/>
    </row>
    <row r="223" spans="1:104" ht="18" customHeight="1" x14ac:dyDescent="0.2">
      <c r="A223" s="180" t="s">
        <v>85</v>
      </c>
      <c r="B223" s="100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2"/>
      <c r="CV223" s="2"/>
      <c r="CW223" s="2"/>
      <c r="CX223" s="2"/>
      <c r="CY223" s="2"/>
      <c r="CZ223" s="2"/>
    </row>
    <row r="224" spans="1:104" ht="18" customHeight="1" x14ac:dyDescent="0.2">
      <c r="A224" s="180" t="s">
        <v>86</v>
      </c>
      <c r="B224" s="100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2"/>
      <c r="CV224" s="2"/>
      <c r="CW224" s="2"/>
      <c r="CX224" s="2"/>
      <c r="CY224" s="2"/>
      <c r="CZ224" s="2"/>
    </row>
    <row r="225" spans="1:104" ht="18" customHeight="1" x14ac:dyDescent="0.2">
      <c r="A225" s="373" t="s">
        <v>87</v>
      </c>
      <c r="B225" s="91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2"/>
      <c r="CV225" s="2"/>
      <c r="CW225" s="2"/>
      <c r="CX225" s="2"/>
      <c r="CY225" s="2"/>
      <c r="CZ225" s="2"/>
    </row>
    <row r="226" spans="1:104" ht="18" customHeight="1" x14ac:dyDescent="0.2">
      <c r="A226" s="1285" t="s">
        <v>5</v>
      </c>
      <c r="B226" s="291">
        <f>SUM(B222:B225)</f>
        <v>1139</v>
      </c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2"/>
      <c r="CV226" s="2"/>
      <c r="CW226" s="2"/>
      <c r="CX226" s="2"/>
      <c r="CY226" s="2"/>
      <c r="CZ226" s="2"/>
    </row>
    <row r="227" spans="1:104" ht="26.25" customHeight="1" x14ac:dyDescent="0.2">
      <c r="A227" s="9" t="s">
        <v>201</v>
      </c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2"/>
      <c r="CV227" s="2"/>
      <c r="CW227" s="2"/>
      <c r="CX227" s="2"/>
      <c r="CY227" s="2"/>
      <c r="CZ227" s="2"/>
    </row>
    <row r="228" spans="1:104" ht="24" customHeight="1" x14ac:dyDescent="0.2">
      <c r="A228" s="820" t="s">
        <v>202</v>
      </c>
      <c r="B228" s="819" t="s">
        <v>80</v>
      </c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2"/>
      <c r="CV228" s="2"/>
      <c r="CW228" s="2"/>
      <c r="CX228" s="2"/>
      <c r="CY228" s="2"/>
      <c r="CZ228" s="2"/>
    </row>
    <row r="229" spans="1:104" x14ac:dyDescent="0.2">
      <c r="A229" s="374" t="s">
        <v>203</v>
      </c>
      <c r="B229" s="216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2"/>
      <c r="CV229" s="2"/>
      <c r="CW229" s="2"/>
      <c r="CX229" s="2"/>
      <c r="CY229" s="2"/>
      <c r="CZ229" s="2"/>
    </row>
    <row r="230" spans="1:104" ht="20.25" customHeight="1" x14ac:dyDescent="0.2">
      <c r="A230" s="375" t="s">
        <v>204</v>
      </c>
      <c r="B230" s="100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2"/>
      <c r="CV230" s="2"/>
      <c r="CW230" s="2"/>
      <c r="CX230" s="2"/>
      <c r="CY230" s="2"/>
      <c r="CZ230" s="2"/>
    </row>
    <row r="231" spans="1:104" ht="19.5" customHeight="1" x14ac:dyDescent="0.2">
      <c r="A231" s="376" t="s">
        <v>205</v>
      </c>
      <c r="B231" s="91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2"/>
      <c r="CV231" s="2"/>
      <c r="CW231" s="2"/>
      <c r="CX231" s="2"/>
      <c r="CY231" s="2"/>
      <c r="CZ231" s="2"/>
    </row>
    <row r="232" spans="1:104" ht="31.5" customHeight="1" x14ac:dyDescent="0.2">
      <c r="A232" s="113" t="s">
        <v>206</v>
      </c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2"/>
      <c r="CV232" s="2"/>
      <c r="CW232" s="2"/>
      <c r="CX232" s="2"/>
      <c r="CY232" s="2"/>
      <c r="CZ232" s="2"/>
    </row>
    <row r="233" spans="1:104" ht="19.5" customHeight="1" x14ac:dyDescent="0.2">
      <c r="A233" s="1300" t="s">
        <v>92</v>
      </c>
      <c r="B233" s="819" t="s">
        <v>5</v>
      </c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2"/>
      <c r="CV233" s="2"/>
      <c r="CW233" s="2"/>
      <c r="CX233" s="2"/>
      <c r="CY233" s="2"/>
      <c r="CZ233" s="2"/>
    </row>
    <row r="234" spans="1:104" x14ac:dyDescent="0.2">
      <c r="A234" s="228" t="s">
        <v>96</v>
      </c>
      <c r="B234" s="284">
        <v>848</v>
      </c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2"/>
      <c r="CV234" s="2"/>
      <c r="CW234" s="2"/>
      <c r="CX234" s="2"/>
      <c r="CY234" s="2"/>
      <c r="CZ234" s="2"/>
    </row>
    <row r="235" spans="1:104" x14ac:dyDescent="0.2">
      <c r="A235" s="229" t="s">
        <v>97</v>
      </c>
      <c r="B235" s="216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2"/>
      <c r="CV235" s="2"/>
      <c r="CW235" s="2"/>
      <c r="CX235" s="2"/>
      <c r="CY235" s="2"/>
      <c r="CZ235" s="2"/>
    </row>
    <row r="236" spans="1:104" x14ac:dyDescent="0.2">
      <c r="A236" s="230" t="s">
        <v>98</v>
      </c>
      <c r="B236" s="100">
        <v>778</v>
      </c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2"/>
      <c r="CV236" s="2"/>
      <c r="CW236" s="2"/>
      <c r="CX236" s="2"/>
      <c r="CY236" s="2"/>
      <c r="CZ236" s="2"/>
    </row>
    <row r="237" spans="1:104" ht="15" customHeight="1" x14ac:dyDescent="0.2">
      <c r="A237" s="230" t="s">
        <v>99</v>
      </c>
      <c r="B237" s="100">
        <v>43</v>
      </c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2"/>
      <c r="CV237" s="2"/>
      <c r="CW237" s="2"/>
      <c r="CX237" s="2"/>
      <c r="CY237" s="2"/>
      <c r="CZ237" s="2"/>
    </row>
    <row r="238" spans="1:104" x14ac:dyDescent="0.2">
      <c r="A238" s="230" t="s">
        <v>100</v>
      </c>
      <c r="B238" s="100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2"/>
      <c r="CV238" s="2"/>
      <c r="CW238" s="2"/>
      <c r="CX238" s="2"/>
      <c r="CY238" s="2"/>
      <c r="CZ238" s="2"/>
    </row>
    <row r="239" spans="1:104" x14ac:dyDescent="0.2">
      <c r="A239" s="230" t="s">
        <v>207</v>
      </c>
      <c r="B239" s="100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2"/>
      <c r="CV239" s="2"/>
      <c r="CW239" s="2"/>
      <c r="CX239" s="2"/>
      <c r="CY239" s="2"/>
      <c r="CZ239" s="2"/>
    </row>
    <row r="240" spans="1:104" x14ac:dyDescent="0.2">
      <c r="A240" s="230" t="s">
        <v>208</v>
      </c>
      <c r="B240" s="100"/>
      <c r="CU240" s="2"/>
      <c r="CV240" s="2"/>
      <c r="CW240" s="2"/>
      <c r="CX240" s="2"/>
      <c r="CY240" s="2"/>
      <c r="CZ240" s="2"/>
    </row>
    <row r="241" spans="1:104" x14ac:dyDescent="0.2">
      <c r="A241" s="230" t="s">
        <v>101</v>
      </c>
      <c r="B241" s="100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ht="15.75" customHeight="1" x14ac:dyDescent="0.2">
      <c r="A242" s="230" t="s">
        <v>102</v>
      </c>
      <c r="B242" s="100">
        <v>1172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16.5" customHeight="1" x14ac:dyDescent="0.2">
      <c r="A243" s="231" t="s">
        <v>103</v>
      </c>
      <c r="B243" s="100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ht="16.5" customHeight="1" x14ac:dyDescent="0.2">
      <c r="A244" s="232" t="s">
        <v>104</v>
      </c>
      <c r="B244" s="100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233" t="s">
        <v>105</v>
      </c>
      <c r="B245" s="100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x14ac:dyDescent="0.2">
      <c r="A246" s="233" t="s">
        <v>106</v>
      </c>
      <c r="B246" s="100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ht="27" customHeight="1" x14ac:dyDescent="0.2">
      <c r="A247" s="232" t="s">
        <v>107</v>
      </c>
      <c r="B247" s="100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234" t="s">
        <v>108</v>
      </c>
      <c r="B248" s="100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x14ac:dyDescent="0.2">
      <c r="A249" s="235" t="s">
        <v>109</v>
      </c>
      <c r="B249" s="100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x14ac:dyDescent="0.2">
      <c r="A250" s="233" t="s">
        <v>110</v>
      </c>
      <c r="B250" s="100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27" customHeight="1" x14ac:dyDescent="0.2">
      <c r="A251" s="232" t="s">
        <v>111</v>
      </c>
      <c r="B251" s="100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x14ac:dyDescent="0.2">
      <c r="A252" s="232" t="s">
        <v>112</v>
      </c>
      <c r="B252" s="100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x14ac:dyDescent="0.2">
      <c r="A253" s="233" t="s">
        <v>113</v>
      </c>
      <c r="B253" s="100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ht="15" customHeight="1" x14ac:dyDescent="0.2">
      <c r="A254" s="233" t="s">
        <v>114</v>
      </c>
      <c r="B254" s="100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ht="15" customHeight="1" x14ac:dyDescent="0.2">
      <c r="A255" s="233" t="s">
        <v>115</v>
      </c>
      <c r="B255" s="100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ht="15" customHeight="1" x14ac:dyDescent="0.2">
      <c r="A256" s="233" t="s">
        <v>116</v>
      </c>
      <c r="B256" s="100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ht="15" customHeight="1" x14ac:dyDescent="0.2">
      <c r="A257" s="236" t="s">
        <v>117</v>
      </c>
      <c r="B257" s="100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ht="15" customHeight="1" x14ac:dyDescent="0.2">
      <c r="A258" s="237" t="s">
        <v>118</v>
      </c>
      <c r="B258" s="100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ht="15" customHeight="1" x14ac:dyDescent="0.2">
      <c r="A259" s="237" t="s">
        <v>119</v>
      </c>
      <c r="B259" s="100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x14ac:dyDescent="0.2">
      <c r="A260" s="237" t="s">
        <v>120</v>
      </c>
      <c r="B260" s="100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ht="26.25" customHeight="1" x14ac:dyDescent="0.2">
      <c r="A261" s="238" t="s">
        <v>121</v>
      </c>
      <c r="B261" s="100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ht="15" customHeight="1" x14ac:dyDescent="0.2">
      <c r="A262" s="237" t="s">
        <v>122</v>
      </c>
      <c r="B262" s="100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ht="15" customHeight="1" x14ac:dyDescent="0.2">
      <c r="A263" s="377" t="s">
        <v>209</v>
      </c>
      <c r="B263" s="100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ht="15" customHeight="1" x14ac:dyDescent="0.2">
      <c r="A264" s="234" t="s">
        <v>210</v>
      </c>
      <c r="B264" s="100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x14ac:dyDescent="0.2">
      <c r="A265" s="234" t="s">
        <v>211</v>
      </c>
      <c r="B265" s="100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ht="15" customHeight="1" x14ac:dyDescent="0.2">
      <c r="A266" s="234" t="s">
        <v>212</v>
      </c>
      <c r="B266" s="100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ht="15" customHeight="1" x14ac:dyDescent="0.2">
      <c r="A267" s="234" t="s">
        <v>123</v>
      </c>
      <c r="B267" s="100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ht="15" customHeight="1" x14ac:dyDescent="0.2">
      <c r="A268" s="239" t="s">
        <v>124</v>
      </c>
      <c r="B268" s="318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ht="17.25" customHeight="1" x14ac:dyDescent="0.2">
      <c r="A269" s="312" t="s">
        <v>5</v>
      </c>
      <c r="B269" s="259">
        <f>SUM(B234:B268)</f>
        <v>2841</v>
      </c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ht="30.75" customHeight="1" x14ac:dyDescent="0.2">
      <c r="A270" s="415" t="s">
        <v>250</v>
      </c>
      <c r="B270" s="378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T270" s="379"/>
      <c r="U270" s="379"/>
      <c r="V270" s="379"/>
      <c r="W270" s="379"/>
      <c r="X270" s="379"/>
      <c r="Y270" s="379"/>
      <c r="Z270" s="379"/>
      <c r="AA270" s="379"/>
      <c r="AB270" s="379"/>
      <c r="AC270" s="379"/>
      <c r="AD270" s="379"/>
      <c r="AE270" s="379"/>
      <c r="AF270" s="379"/>
      <c r="AG270" s="379"/>
      <c r="AH270" s="379"/>
      <c r="AI270" s="379"/>
      <c r="AJ270" s="379"/>
      <c r="AK270" s="379"/>
      <c r="AL270" s="379"/>
      <c r="AM270" s="379"/>
      <c r="AN270" s="379"/>
      <c r="AO270" s="379"/>
      <c r="AP270" s="379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ht="21.75" customHeight="1" x14ac:dyDescent="0.2">
      <c r="A271" s="1257" t="s">
        <v>214</v>
      </c>
      <c r="B271" s="1301" t="s">
        <v>5</v>
      </c>
      <c r="C271" s="1302"/>
      <c r="D271" s="1303"/>
      <c r="E271" s="940" t="s">
        <v>10</v>
      </c>
      <c r="F271" s="940"/>
      <c r="G271" s="940" t="s">
        <v>11</v>
      </c>
      <c r="H271" s="940"/>
      <c r="I271" s="945" t="s">
        <v>12</v>
      </c>
      <c r="J271" s="945"/>
      <c r="K271" s="945" t="s">
        <v>13</v>
      </c>
      <c r="L271" s="945"/>
      <c r="M271" s="945" t="s">
        <v>14</v>
      </c>
      <c r="N271" s="945"/>
      <c r="O271" s="940" t="s">
        <v>15</v>
      </c>
      <c r="P271" s="940"/>
      <c r="Q271" s="940" t="s">
        <v>16</v>
      </c>
      <c r="R271" s="940"/>
      <c r="S271" s="940" t="s">
        <v>17</v>
      </c>
      <c r="T271" s="940"/>
      <c r="U271" s="940" t="s">
        <v>18</v>
      </c>
      <c r="V271" s="940"/>
      <c r="W271" s="940" t="s">
        <v>19</v>
      </c>
      <c r="X271" s="940"/>
      <c r="Y271" s="940" t="s">
        <v>20</v>
      </c>
      <c r="Z271" s="940"/>
      <c r="AA271" s="940" t="s">
        <v>21</v>
      </c>
      <c r="AB271" s="940"/>
      <c r="AC271" s="940" t="s">
        <v>22</v>
      </c>
      <c r="AD271" s="940"/>
      <c r="AE271" s="940" t="s">
        <v>23</v>
      </c>
      <c r="AF271" s="940"/>
      <c r="AG271" s="940" t="s">
        <v>24</v>
      </c>
      <c r="AH271" s="940"/>
      <c r="AI271" s="940" t="s">
        <v>25</v>
      </c>
      <c r="AJ271" s="940"/>
      <c r="AK271" s="940" t="s">
        <v>26</v>
      </c>
      <c r="AL271" s="940"/>
      <c r="AM271" s="940" t="s">
        <v>27</v>
      </c>
      <c r="AN271" s="940"/>
      <c r="AO271" s="941" t="s">
        <v>28</v>
      </c>
      <c r="AP271" s="941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</row>
    <row r="272" spans="1:104" ht="23.25" customHeight="1" x14ac:dyDescent="0.2">
      <c r="A272" s="862"/>
      <c r="B272" s="380" t="s">
        <v>32</v>
      </c>
      <c r="C272" s="116" t="s">
        <v>33</v>
      </c>
      <c r="D272" s="1304" t="s">
        <v>34</v>
      </c>
      <c r="E272" s="381" t="s">
        <v>33</v>
      </c>
      <c r="F272" s="1305" t="s">
        <v>34</v>
      </c>
      <c r="G272" s="381" t="s">
        <v>33</v>
      </c>
      <c r="H272" s="1305" t="s">
        <v>34</v>
      </c>
      <c r="I272" s="381" t="s">
        <v>33</v>
      </c>
      <c r="J272" s="1305" t="s">
        <v>34</v>
      </c>
      <c r="K272" s="381" t="s">
        <v>33</v>
      </c>
      <c r="L272" s="1305" t="s">
        <v>34</v>
      </c>
      <c r="M272" s="381" t="s">
        <v>33</v>
      </c>
      <c r="N272" s="1305" t="s">
        <v>34</v>
      </c>
      <c r="O272" s="381" t="s">
        <v>33</v>
      </c>
      <c r="P272" s="1305" t="s">
        <v>34</v>
      </c>
      <c r="Q272" s="381" t="s">
        <v>33</v>
      </c>
      <c r="R272" s="1305" t="s">
        <v>34</v>
      </c>
      <c r="S272" s="381" t="s">
        <v>33</v>
      </c>
      <c r="T272" s="1305" t="s">
        <v>34</v>
      </c>
      <c r="U272" s="381" t="s">
        <v>33</v>
      </c>
      <c r="V272" s="1305" t="s">
        <v>34</v>
      </c>
      <c r="W272" s="381" t="s">
        <v>33</v>
      </c>
      <c r="X272" s="1305" t="s">
        <v>34</v>
      </c>
      <c r="Y272" s="381" t="s">
        <v>33</v>
      </c>
      <c r="Z272" s="1305" t="s">
        <v>34</v>
      </c>
      <c r="AA272" s="381" t="s">
        <v>33</v>
      </c>
      <c r="AB272" s="1305" t="s">
        <v>34</v>
      </c>
      <c r="AC272" s="381" t="s">
        <v>33</v>
      </c>
      <c r="AD272" s="1305" t="s">
        <v>34</v>
      </c>
      <c r="AE272" s="381" t="s">
        <v>33</v>
      </c>
      <c r="AF272" s="1305" t="s">
        <v>34</v>
      </c>
      <c r="AG272" s="381" t="s">
        <v>33</v>
      </c>
      <c r="AH272" s="1305" t="s">
        <v>34</v>
      </c>
      <c r="AI272" s="381" t="s">
        <v>33</v>
      </c>
      <c r="AJ272" s="1305" t="s">
        <v>34</v>
      </c>
      <c r="AK272" s="381" t="s">
        <v>33</v>
      </c>
      <c r="AL272" s="1305" t="s">
        <v>34</v>
      </c>
      <c r="AM272" s="381" t="s">
        <v>33</v>
      </c>
      <c r="AN272" s="1305" t="s">
        <v>34</v>
      </c>
      <c r="AO272" s="381" t="s">
        <v>33</v>
      </c>
      <c r="AP272" s="1305" t="s">
        <v>34</v>
      </c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</row>
    <row r="273" spans="1:104" s="385" customFormat="1" ht="16.899999999999999" hidden="1" customHeight="1" x14ac:dyDescent="0.2">
      <c r="A273" s="1306" t="s">
        <v>215</v>
      </c>
      <c r="B273" s="817"/>
      <c r="C273" s="381"/>
      <c r="D273" s="1305"/>
      <c r="E273" s="381"/>
      <c r="F273" s="1305"/>
      <c r="G273" s="381"/>
      <c r="H273" s="1305"/>
      <c r="I273" s="381"/>
      <c r="J273" s="1305"/>
      <c r="K273" s="381"/>
      <c r="L273" s="1305"/>
      <c r="M273" s="381"/>
      <c r="N273" s="1305"/>
      <c r="O273" s="381"/>
      <c r="P273" s="1305"/>
      <c r="Q273" s="381"/>
      <c r="R273" s="1305"/>
      <c r="S273" s="381"/>
      <c r="T273" s="1305"/>
      <c r="U273" s="381"/>
      <c r="V273" s="1305"/>
      <c r="W273" s="381"/>
      <c r="X273" s="1305"/>
      <c r="Y273" s="381"/>
      <c r="Z273" s="1305"/>
      <c r="AA273" s="381"/>
      <c r="AB273" s="1305"/>
      <c r="AC273" s="381"/>
      <c r="AD273" s="1305"/>
      <c r="AE273" s="381"/>
      <c r="AF273" s="1305"/>
      <c r="AG273" s="381"/>
      <c r="AH273" s="1305"/>
      <c r="AI273" s="381"/>
      <c r="AJ273" s="1305"/>
      <c r="AK273" s="381"/>
      <c r="AL273" s="1305"/>
      <c r="AM273" s="381"/>
      <c r="AN273" s="1305"/>
      <c r="AO273" s="381"/>
      <c r="AP273" s="1305"/>
      <c r="AQ273" s="2"/>
      <c r="AR273" s="2"/>
      <c r="AS273" s="2"/>
      <c r="AT273" s="2"/>
      <c r="AU273" s="2"/>
      <c r="AV273" s="2"/>
      <c r="AW273" s="2"/>
      <c r="CA273" s="386"/>
      <c r="CB273" s="386"/>
      <c r="CC273" s="386"/>
      <c r="CD273" s="386"/>
      <c r="CE273" s="386"/>
      <c r="CF273" s="386"/>
      <c r="CG273" s="386"/>
      <c r="CH273" s="386"/>
      <c r="CI273" s="386"/>
      <c r="CJ273" s="386"/>
      <c r="CK273" s="386"/>
      <c r="CL273" s="386"/>
      <c r="CM273" s="386"/>
      <c r="CN273" s="386"/>
      <c r="CO273" s="386"/>
      <c r="CP273" s="386"/>
      <c r="CQ273" s="386"/>
      <c r="CR273" s="386"/>
      <c r="CS273" s="386"/>
      <c r="CT273" s="386"/>
      <c r="CU273" s="386"/>
      <c r="CV273" s="386"/>
      <c r="CW273" s="386"/>
      <c r="CX273" s="386"/>
      <c r="CY273" s="386"/>
      <c r="CZ273" s="386"/>
    </row>
    <row r="274" spans="1:104" s="385" customFormat="1" ht="31.5" customHeight="1" x14ac:dyDescent="0.2">
      <c r="A274" s="1307" t="s">
        <v>216</v>
      </c>
      <c r="B274" s="388">
        <f>SUM(C274:D274)</f>
        <v>35</v>
      </c>
      <c r="C274" s="389">
        <f>+E274+G274+I274+K274+M274+O274+Q274+S274+U274+W274+Y274+AA274+AC274+AE274+AG274+AI274+AK274+AM274+AO274</f>
        <v>13</v>
      </c>
      <c r="D274" s="430">
        <f>+F274+H274+J274+L274+N274+P274+R274+T274+V274+X274+Z274+AB274+AD274+AF274+AH274+AJ274+AL274+AN274+AP274</f>
        <v>22</v>
      </c>
      <c r="E274" s="391">
        <v>0</v>
      </c>
      <c r="F274" s="392">
        <v>0</v>
      </c>
      <c r="G274" s="391">
        <v>0</v>
      </c>
      <c r="H274" s="392">
        <v>0</v>
      </c>
      <c r="I274" s="391">
        <v>0</v>
      </c>
      <c r="J274" s="392">
        <v>0</v>
      </c>
      <c r="K274" s="391">
        <v>0</v>
      </c>
      <c r="L274" s="392">
        <v>0</v>
      </c>
      <c r="M274" s="391">
        <v>0</v>
      </c>
      <c r="N274" s="392">
        <v>0</v>
      </c>
      <c r="O274" s="391">
        <v>0</v>
      </c>
      <c r="P274" s="392">
        <v>0</v>
      </c>
      <c r="Q274" s="391">
        <v>0</v>
      </c>
      <c r="R274" s="392">
        <v>0</v>
      </c>
      <c r="S274" s="391">
        <v>0</v>
      </c>
      <c r="T274" s="392">
        <v>0</v>
      </c>
      <c r="U274" s="391">
        <v>0</v>
      </c>
      <c r="V274" s="392">
        <v>0</v>
      </c>
      <c r="W274" s="391">
        <v>0</v>
      </c>
      <c r="X274" s="392">
        <v>0</v>
      </c>
      <c r="Y274" s="391">
        <v>0</v>
      </c>
      <c r="Z274" s="392">
        <v>0</v>
      </c>
      <c r="AA274" s="391">
        <v>0</v>
      </c>
      <c r="AB274" s="392">
        <v>0</v>
      </c>
      <c r="AC274" s="391">
        <v>1</v>
      </c>
      <c r="AD274" s="392">
        <v>0</v>
      </c>
      <c r="AE274" s="391">
        <v>0</v>
      </c>
      <c r="AF274" s="392">
        <v>0</v>
      </c>
      <c r="AG274" s="391">
        <v>0</v>
      </c>
      <c r="AH274" s="392">
        <v>0</v>
      </c>
      <c r="AI274" s="391">
        <v>2</v>
      </c>
      <c r="AJ274" s="392">
        <v>2</v>
      </c>
      <c r="AK274" s="391">
        <v>2</v>
      </c>
      <c r="AL274" s="392">
        <v>3</v>
      </c>
      <c r="AM274" s="391">
        <v>3</v>
      </c>
      <c r="AN274" s="392">
        <v>2</v>
      </c>
      <c r="AO274" s="391">
        <v>5</v>
      </c>
      <c r="AP274" s="393">
        <v>15</v>
      </c>
      <c r="AQ274" s="2"/>
      <c r="AR274" s="2"/>
      <c r="AS274" s="2"/>
      <c r="AT274" s="2"/>
      <c r="AU274" s="2"/>
      <c r="AV274" s="2"/>
      <c r="AW274" s="2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</row>
    <row r="275" spans="1:104" ht="21" customHeight="1" x14ac:dyDescent="0.2">
      <c r="A275" s="1308" t="s">
        <v>217</v>
      </c>
      <c r="B275" s="1309"/>
      <c r="C275" s="1309"/>
      <c r="D275" s="1309"/>
      <c r="E275" s="1309"/>
      <c r="F275" s="1309"/>
      <c r="G275" s="1309"/>
      <c r="H275" s="1309"/>
      <c r="I275" s="1309"/>
      <c r="J275" s="1309"/>
      <c r="K275" s="1309"/>
      <c r="L275" s="1309"/>
      <c r="M275" s="1309"/>
      <c r="N275" s="1309"/>
      <c r="O275" s="1309"/>
      <c r="P275" s="1309"/>
      <c r="Q275" s="1309"/>
      <c r="R275" s="1309"/>
      <c r="S275" s="1309"/>
      <c r="T275" s="1309"/>
      <c r="U275" s="1309"/>
      <c r="V275" s="1309"/>
      <c r="W275" s="1309"/>
      <c r="X275" s="1309"/>
      <c r="Y275" s="1309"/>
      <c r="Z275" s="1309"/>
      <c r="AA275" s="1309"/>
      <c r="AB275" s="1309"/>
      <c r="AC275" s="1309"/>
      <c r="AD275" s="1309"/>
      <c r="AE275" s="1309"/>
      <c r="AF275" s="1309"/>
      <c r="AG275" s="1309"/>
      <c r="AH275" s="1309"/>
      <c r="AI275" s="1309"/>
      <c r="AJ275" s="1309"/>
      <c r="AK275" s="1309"/>
      <c r="AL275" s="1309"/>
      <c r="AM275" s="1309"/>
      <c r="AN275" s="1309"/>
      <c r="AO275" s="1309"/>
      <c r="AP275" s="1310"/>
      <c r="BY275" s="2"/>
      <c r="BZ275" s="2"/>
    </row>
    <row r="276" spans="1:104" x14ac:dyDescent="0.2">
      <c r="A276" s="394" t="s">
        <v>218</v>
      </c>
      <c r="B276" s="395">
        <f t="shared" ref="B276:B289" si="45">SUM(C276:D276)</f>
        <v>11</v>
      </c>
      <c r="C276" s="396">
        <f t="shared" ref="C276:D288" si="46">+E276+G276+I276+K276+M276+O276+Q276+S276+U276+W276+Y276+AA276+AC276+AE276+AG276+AI276+AK276+AM276+AO276</f>
        <v>6</v>
      </c>
      <c r="D276" s="397">
        <f t="shared" si="46"/>
        <v>5</v>
      </c>
      <c r="E276" s="398"/>
      <c r="F276" s="399"/>
      <c r="G276" s="398"/>
      <c r="H276" s="399"/>
      <c r="I276" s="398"/>
      <c r="J276" s="399"/>
      <c r="K276" s="398"/>
      <c r="L276" s="399"/>
      <c r="M276" s="398"/>
      <c r="N276" s="399"/>
      <c r="O276" s="398"/>
      <c r="P276" s="399"/>
      <c r="Q276" s="398"/>
      <c r="R276" s="399"/>
      <c r="S276" s="398"/>
      <c r="T276" s="399"/>
      <c r="U276" s="398"/>
      <c r="V276" s="399"/>
      <c r="W276" s="398"/>
      <c r="X276" s="399"/>
      <c r="Y276" s="398"/>
      <c r="Z276" s="399"/>
      <c r="AA276" s="398"/>
      <c r="AB276" s="399"/>
      <c r="AC276" s="398"/>
      <c r="AD276" s="399"/>
      <c r="AE276" s="398"/>
      <c r="AF276" s="399"/>
      <c r="AG276" s="398"/>
      <c r="AH276" s="399"/>
      <c r="AI276" s="398">
        <v>2</v>
      </c>
      <c r="AJ276" s="399"/>
      <c r="AK276" s="398">
        <v>1</v>
      </c>
      <c r="AL276" s="399">
        <v>1</v>
      </c>
      <c r="AM276" s="398">
        <v>1</v>
      </c>
      <c r="AN276" s="399"/>
      <c r="AO276" s="398">
        <v>2</v>
      </c>
      <c r="AP276" s="400">
        <v>4</v>
      </c>
      <c r="BY276" s="2"/>
      <c r="BZ276" s="2"/>
    </row>
    <row r="277" spans="1:104" x14ac:dyDescent="0.2">
      <c r="A277" s="233" t="s">
        <v>219</v>
      </c>
      <c r="B277" s="401">
        <f t="shared" si="45"/>
        <v>1</v>
      </c>
      <c r="C277" s="402">
        <f>+E277+G277+I277+K277+M277+O277+Q277+S277+U277+W277+Y277+AA277+AC277+AE277+AG277+AI277+AK277+AM277+AO277</f>
        <v>0</v>
      </c>
      <c r="D277" s="403">
        <f t="shared" si="46"/>
        <v>1</v>
      </c>
      <c r="E277" s="404"/>
      <c r="F277" s="405"/>
      <c r="G277" s="404"/>
      <c r="H277" s="405"/>
      <c r="I277" s="404"/>
      <c r="J277" s="405"/>
      <c r="K277" s="404"/>
      <c r="L277" s="405"/>
      <c r="M277" s="404"/>
      <c r="N277" s="405"/>
      <c r="O277" s="404"/>
      <c r="P277" s="405"/>
      <c r="Q277" s="404"/>
      <c r="R277" s="405"/>
      <c r="S277" s="404"/>
      <c r="T277" s="405"/>
      <c r="U277" s="404"/>
      <c r="V277" s="405"/>
      <c r="W277" s="404"/>
      <c r="X277" s="405"/>
      <c r="Y277" s="404"/>
      <c r="Z277" s="405"/>
      <c r="AA277" s="404"/>
      <c r="AB277" s="405"/>
      <c r="AC277" s="404"/>
      <c r="AD277" s="405"/>
      <c r="AE277" s="404"/>
      <c r="AF277" s="405"/>
      <c r="AG277" s="404"/>
      <c r="AH277" s="405"/>
      <c r="AI277" s="404"/>
      <c r="AJ277" s="405"/>
      <c r="AK277" s="404"/>
      <c r="AL277" s="405"/>
      <c r="AM277" s="404"/>
      <c r="AN277" s="405"/>
      <c r="AO277" s="404"/>
      <c r="AP277" s="406">
        <v>1</v>
      </c>
      <c r="BY277" s="2"/>
      <c r="BZ277" s="2"/>
    </row>
    <row r="278" spans="1:104" x14ac:dyDescent="0.2">
      <c r="A278" s="233" t="s">
        <v>220</v>
      </c>
      <c r="B278" s="401">
        <f t="shared" si="45"/>
        <v>9</v>
      </c>
      <c r="C278" s="402">
        <f t="shared" si="46"/>
        <v>3</v>
      </c>
      <c r="D278" s="403">
        <f t="shared" si="46"/>
        <v>6</v>
      </c>
      <c r="E278" s="404"/>
      <c r="F278" s="405"/>
      <c r="G278" s="404"/>
      <c r="H278" s="405"/>
      <c r="I278" s="404"/>
      <c r="J278" s="405"/>
      <c r="K278" s="404"/>
      <c r="L278" s="405"/>
      <c r="M278" s="404"/>
      <c r="N278" s="405"/>
      <c r="O278" s="404"/>
      <c r="P278" s="405"/>
      <c r="Q278" s="404"/>
      <c r="R278" s="405"/>
      <c r="S278" s="404"/>
      <c r="T278" s="405"/>
      <c r="U278" s="404"/>
      <c r="V278" s="405"/>
      <c r="W278" s="404"/>
      <c r="X278" s="405"/>
      <c r="Y278" s="404"/>
      <c r="Z278" s="405"/>
      <c r="AA278" s="404"/>
      <c r="AB278" s="405"/>
      <c r="AC278" s="404"/>
      <c r="AD278" s="405"/>
      <c r="AE278" s="404"/>
      <c r="AF278" s="405"/>
      <c r="AG278" s="404"/>
      <c r="AH278" s="405"/>
      <c r="AI278" s="404"/>
      <c r="AJ278" s="405"/>
      <c r="AK278" s="404"/>
      <c r="AL278" s="405"/>
      <c r="AM278" s="404">
        <v>1</v>
      </c>
      <c r="AN278" s="405">
        <v>1</v>
      </c>
      <c r="AO278" s="404">
        <v>2</v>
      </c>
      <c r="AP278" s="406">
        <v>5</v>
      </c>
      <c r="BY278" s="2"/>
      <c r="BZ278" s="2"/>
    </row>
    <row r="279" spans="1:104" x14ac:dyDescent="0.2">
      <c r="A279" s="233" t="s">
        <v>221</v>
      </c>
      <c r="B279" s="401">
        <f t="shared" si="45"/>
        <v>15</v>
      </c>
      <c r="C279" s="402">
        <f t="shared" si="46"/>
        <v>6</v>
      </c>
      <c r="D279" s="403">
        <f t="shared" si="46"/>
        <v>9</v>
      </c>
      <c r="E279" s="404"/>
      <c r="F279" s="405"/>
      <c r="G279" s="404"/>
      <c r="H279" s="405"/>
      <c r="I279" s="404"/>
      <c r="J279" s="405"/>
      <c r="K279" s="404"/>
      <c r="L279" s="405"/>
      <c r="M279" s="404"/>
      <c r="N279" s="405"/>
      <c r="O279" s="404"/>
      <c r="P279" s="405"/>
      <c r="Q279" s="404"/>
      <c r="R279" s="405"/>
      <c r="S279" s="404"/>
      <c r="T279" s="405"/>
      <c r="U279" s="404"/>
      <c r="V279" s="405"/>
      <c r="W279" s="404"/>
      <c r="X279" s="405"/>
      <c r="Y279" s="404"/>
      <c r="Z279" s="405"/>
      <c r="AA279" s="404"/>
      <c r="AB279" s="405"/>
      <c r="AC279" s="404">
        <v>1</v>
      </c>
      <c r="AD279" s="405"/>
      <c r="AE279" s="404"/>
      <c r="AF279" s="405"/>
      <c r="AG279" s="404"/>
      <c r="AH279" s="405"/>
      <c r="AI279" s="404"/>
      <c r="AJ279" s="405"/>
      <c r="AK279" s="404">
        <v>1</v>
      </c>
      <c r="AL279" s="405"/>
      <c r="AM279" s="404">
        <v>1</v>
      </c>
      <c r="AN279" s="405">
        <v>1</v>
      </c>
      <c r="AO279" s="404">
        <v>3</v>
      </c>
      <c r="AP279" s="406">
        <v>8</v>
      </c>
      <c r="BY279" s="2"/>
      <c r="BZ279" s="2"/>
    </row>
    <row r="280" spans="1:104" x14ac:dyDescent="0.2">
      <c r="A280" s="233" t="s">
        <v>222</v>
      </c>
      <c r="B280" s="401">
        <f t="shared" si="45"/>
        <v>12</v>
      </c>
      <c r="C280" s="402">
        <f t="shared" si="46"/>
        <v>6</v>
      </c>
      <c r="D280" s="403">
        <f t="shared" si="46"/>
        <v>6</v>
      </c>
      <c r="E280" s="404"/>
      <c r="F280" s="405"/>
      <c r="G280" s="404"/>
      <c r="H280" s="405"/>
      <c r="I280" s="404"/>
      <c r="J280" s="405"/>
      <c r="K280" s="404"/>
      <c r="L280" s="405"/>
      <c r="M280" s="404"/>
      <c r="N280" s="405"/>
      <c r="O280" s="404"/>
      <c r="P280" s="405"/>
      <c r="Q280" s="404"/>
      <c r="R280" s="405"/>
      <c r="S280" s="404"/>
      <c r="T280" s="405"/>
      <c r="U280" s="404"/>
      <c r="V280" s="405"/>
      <c r="W280" s="404"/>
      <c r="X280" s="405"/>
      <c r="Y280" s="404"/>
      <c r="Z280" s="405"/>
      <c r="AA280" s="404"/>
      <c r="AB280" s="405"/>
      <c r="AC280" s="404"/>
      <c r="AD280" s="405"/>
      <c r="AE280" s="404"/>
      <c r="AF280" s="405"/>
      <c r="AG280" s="404"/>
      <c r="AH280" s="405"/>
      <c r="AI280" s="404"/>
      <c r="AJ280" s="405">
        <v>1</v>
      </c>
      <c r="AK280" s="404">
        <v>4</v>
      </c>
      <c r="AL280" s="405">
        <v>1</v>
      </c>
      <c r="AM280" s="404">
        <v>2</v>
      </c>
      <c r="AN280" s="405"/>
      <c r="AO280" s="404"/>
      <c r="AP280" s="406">
        <v>4</v>
      </c>
      <c r="BY280" s="2"/>
      <c r="BZ280" s="2"/>
    </row>
    <row r="281" spans="1:104" x14ac:dyDescent="0.2">
      <c r="A281" s="233" t="s">
        <v>223</v>
      </c>
      <c r="B281" s="401">
        <f t="shared" si="45"/>
        <v>9</v>
      </c>
      <c r="C281" s="402">
        <f t="shared" si="46"/>
        <v>4</v>
      </c>
      <c r="D281" s="403">
        <f t="shared" si="46"/>
        <v>5</v>
      </c>
      <c r="E281" s="404"/>
      <c r="F281" s="405"/>
      <c r="G281" s="404"/>
      <c r="H281" s="405"/>
      <c r="I281" s="404"/>
      <c r="J281" s="405"/>
      <c r="K281" s="404"/>
      <c r="L281" s="405"/>
      <c r="M281" s="404"/>
      <c r="N281" s="405"/>
      <c r="O281" s="404"/>
      <c r="P281" s="405"/>
      <c r="Q281" s="404"/>
      <c r="R281" s="405"/>
      <c r="S281" s="404"/>
      <c r="T281" s="405"/>
      <c r="U281" s="404"/>
      <c r="V281" s="405"/>
      <c r="W281" s="404"/>
      <c r="X281" s="405"/>
      <c r="Y281" s="404"/>
      <c r="Z281" s="405"/>
      <c r="AA281" s="404"/>
      <c r="AB281" s="405"/>
      <c r="AC281" s="404"/>
      <c r="AD281" s="405"/>
      <c r="AE281" s="404"/>
      <c r="AF281" s="405"/>
      <c r="AG281" s="404"/>
      <c r="AH281" s="405"/>
      <c r="AI281" s="404"/>
      <c r="AJ281" s="405">
        <v>1</v>
      </c>
      <c r="AK281" s="404">
        <v>3</v>
      </c>
      <c r="AL281" s="405">
        <v>1</v>
      </c>
      <c r="AM281" s="404"/>
      <c r="AN281" s="405"/>
      <c r="AO281" s="404">
        <v>1</v>
      </c>
      <c r="AP281" s="406">
        <v>3</v>
      </c>
      <c r="BY281" s="2"/>
      <c r="BZ281" s="2"/>
    </row>
    <row r="282" spans="1:104" x14ac:dyDescent="0.2">
      <c r="A282" s="233" t="s">
        <v>224</v>
      </c>
      <c r="B282" s="401">
        <f t="shared" si="45"/>
        <v>0</v>
      </c>
      <c r="C282" s="402">
        <f t="shared" si="46"/>
        <v>0</v>
      </c>
      <c r="D282" s="403">
        <f>+F282+H282+J282+L282+N282+P282+R282+T282+V282+X282+Z282+AB282+AD282+AF282+AH282+AJ282+AL282+AN282+AP282</f>
        <v>0</v>
      </c>
      <c r="E282" s="404"/>
      <c r="F282" s="405"/>
      <c r="G282" s="404"/>
      <c r="H282" s="405"/>
      <c r="I282" s="404"/>
      <c r="J282" s="405"/>
      <c r="K282" s="404"/>
      <c r="L282" s="405"/>
      <c r="M282" s="404"/>
      <c r="N282" s="405"/>
      <c r="O282" s="404"/>
      <c r="P282" s="405"/>
      <c r="Q282" s="404"/>
      <c r="R282" s="405"/>
      <c r="S282" s="404"/>
      <c r="T282" s="405"/>
      <c r="U282" s="404"/>
      <c r="V282" s="405"/>
      <c r="W282" s="404"/>
      <c r="X282" s="405"/>
      <c r="Y282" s="404"/>
      <c r="Z282" s="405"/>
      <c r="AA282" s="404"/>
      <c r="AB282" s="405"/>
      <c r="AC282" s="404"/>
      <c r="AD282" s="405"/>
      <c r="AE282" s="404"/>
      <c r="AF282" s="405"/>
      <c r="AG282" s="404"/>
      <c r="AH282" s="405"/>
      <c r="AI282" s="404"/>
      <c r="AJ282" s="405"/>
      <c r="AK282" s="404"/>
      <c r="AL282" s="405"/>
      <c r="AM282" s="404"/>
      <c r="AN282" s="405"/>
      <c r="AO282" s="404"/>
      <c r="AP282" s="406"/>
      <c r="BY282" s="2"/>
      <c r="BZ282" s="2"/>
    </row>
    <row r="283" spans="1:104" ht="23.25" customHeight="1" x14ac:dyDescent="0.2">
      <c r="A283" s="232" t="s">
        <v>225</v>
      </c>
      <c r="B283" s="401">
        <f t="shared" si="45"/>
        <v>0</v>
      </c>
      <c r="C283" s="402">
        <f t="shared" si="46"/>
        <v>0</v>
      </c>
      <c r="D283" s="403">
        <f t="shared" si="46"/>
        <v>0</v>
      </c>
      <c r="E283" s="404"/>
      <c r="F283" s="405"/>
      <c r="G283" s="404"/>
      <c r="H283" s="405"/>
      <c r="I283" s="404"/>
      <c r="J283" s="405"/>
      <c r="K283" s="404"/>
      <c r="L283" s="405"/>
      <c r="M283" s="404"/>
      <c r="N283" s="405"/>
      <c r="O283" s="404"/>
      <c r="P283" s="405"/>
      <c r="Q283" s="404"/>
      <c r="R283" s="405"/>
      <c r="S283" s="404"/>
      <c r="T283" s="405"/>
      <c r="U283" s="404"/>
      <c r="V283" s="405"/>
      <c r="W283" s="404"/>
      <c r="X283" s="405"/>
      <c r="Y283" s="404"/>
      <c r="Z283" s="405"/>
      <c r="AA283" s="404"/>
      <c r="AB283" s="405"/>
      <c r="AC283" s="404"/>
      <c r="AD283" s="405"/>
      <c r="AE283" s="404"/>
      <c r="AF283" s="405"/>
      <c r="AG283" s="404"/>
      <c r="AH283" s="405"/>
      <c r="AI283" s="404"/>
      <c r="AJ283" s="405"/>
      <c r="AK283" s="404"/>
      <c r="AL283" s="405"/>
      <c r="AM283" s="404"/>
      <c r="AN283" s="405"/>
      <c r="AO283" s="404"/>
      <c r="AP283" s="406"/>
      <c r="BY283" s="2"/>
      <c r="BZ283" s="2"/>
    </row>
    <row r="284" spans="1:104" ht="25.5" customHeight="1" x14ac:dyDescent="0.2">
      <c r="A284" s="407" t="s">
        <v>226</v>
      </c>
      <c r="B284" s="401">
        <f t="shared" si="45"/>
        <v>0</v>
      </c>
      <c r="C284" s="402">
        <f t="shared" si="46"/>
        <v>0</v>
      </c>
      <c r="D284" s="403">
        <f>+F284+H284+J284+L284+N284+P284+R284+T284+V284+X284+Z284+AB284+AD284+AF284+AH284+AJ284+AL284+AN284+AP284</f>
        <v>0</v>
      </c>
      <c r="E284" s="404"/>
      <c r="F284" s="405"/>
      <c r="G284" s="404"/>
      <c r="H284" s="405"/>
      <c r="I284" s="404"/>
      <c r="J284" s="405"/>
      <c r="K284" s="404"/>
      <c r="L284" s="405"/>
      <c r="M284" s="404"/>
      <c r="N284" s="405"/>
      <c r="O284" s="404"/>
      <c r="P284" s="405"/>
      <c r="Q284" s="404"/>
      <c r="R284" s="405"/>
      <c r="S284" s="404"/>
      <c r="T284" s="405"/>
      <c r="U284" s="404"/>
      <c r="V284" s="405"/>
      <c r="W284" s="404"/>
      <c r="X284" s="405"/>
      <c r="Y284" s="404"/>
      <c r="Z284" s="405"/>
      <c r="AA284" s="404"/>
      <c r="AB284" s="405"/>
      <c r="AC284" s="404"/>
      <c r="AD284" s="405"/>
      <c r="AE284" s="404"/>
      <c r="AF284" s="405"/>
      <c r="AG284" s="404"/>
      <c r="AH284" s="405"/>
      <c r="AI284" s="404"/>
      <c r="AJ284" s="405"/>
      <c r="AK284" s="404"/>
      <c r="AL284" s="405"/>
      <c r="AM284" s="404"/>
      <c r="AN284" s="405"/>
      <c r="AO284" s="404"/>
      <c r="AP284" s="406"/>
      <c r="BY284" s="2"/>
      <c r="BZ284" s="2"/>
    </row>
    <row r="285" spans="1:104" x14ac:dyDescent="0.2">
      <c r="A285" s="233" t="s">
        <v>227</v>
      </c>
      <c r="B285" s="401">
        <f t="shared" si="45"/>
        <v>0</v>
      </c>
      <c r="C285" s="402">
        <f t="shared" si="46"/>
        <v>0</v>
      </c>
      <c r="D285" s="403">
        <f t="shared" si="46"/>
        <v>0</v>
      </c>
      <c r="E285" s="404"/>
      <c r="F285" s="405"/>
      <c r="G285" s="404"/>
      <c r="H285" s="405"/>
      <c r="I285" s="404"/>
      <c r="J285" s="405"/>
      <c r="K285" s="404"/>
      <c r="L285" s="405"/>
      <c r="M285" s="404"/>
      <c r="N285" s="405"/>
      <c r="O285" s="404"/>
      <c r="P285" s="405"/>
      <c r="Q285" s="404"/>
      <c r="R285" s="405"/>
      <c r="S285" s="404"/>
      <c r="T285" s="405"/>
      <c r="U285" s="404"/>
      <c r="V285" s="405"/>
      <c r="W285" s="404"/>
      <c r="X285" s="405"/>
      <c r="Y285" s="404"/>
      <c r="Z285" s="405"/>
      <c r="AA285" s="404"/>
      <c r="AB285" s="405"/>
      <c r="AC285" s="404"/>
      <c r="AD285" s="405"/>
      <c r="AE285" s="404"/>
      <c r="AF285" s="405"/>
      <c r="AG285" s="404"/>
      <c r="AH285" s="405"/>
      <c r="AI285" s="404"/>
      <c r="AJ285" s="405"/>
      <c r="AK285" s="404"/>
      <c r="AL285" s="405"/>
      <c r="AM285" s="404"/>
      <c r="AN285" s="405"/>
      <c r="AO285" s="404"/>
      <c r="AP285" s="406"/>
      <c r="BY285" s="2"/>
      <c r="BZ285" s="2"/>
    </row>
    <row r="286" spans="1:104" x14ac:dyDescent="0.2">
      <c r="A286" s="233" t="s">
        <v>228</v>
      </c>
      <c r="B286" s="401">
        <f t="shared" si="45"/>
        <v>0</v>
      </c>
      <c r="C286" s="402">
        <f t="shared" si="46"/>
        <v>0</v>
      </c>
      <c r="D286" s="403">
        <f t="shared" si="46"/>
        <v>0</v>
      </c>
      <c r="E286" s="404"/>
      <c r="F286" s="405"/>
      <c r="G286" s="404"/>
      <c r="H286" s="405"/>
      <c r="I286" s="404"/>
      <c r="J286" s="405"/>
      <c r="K286" s="404"/>
      <c r="L286" s="405"/>
      <c r="M286" s="404"/>
      <c r="N286" s="405"/>
      <c r="O286" s="404"/>
      <c r="P286" s="405"/>
      <c r="Q286" s="404"/>
      <c r="R286" s="405"/>
      <c r="S286" s="404"/>
      <c r="T286" s="405"/>
      <c r="U286" s="404"/>
      <c r="V286" s="405"/>
      <c r="W286" s="404"/>
      <c r="X286" s="405"/>
      <c r="Y286" s="404"/>
      <c r="Z286" s="405"/>
      <c r="AA286" s="404"/>
      <c r="AB286" s="405"/>
      <c r="AC286" s="404"/>
      <c r="AD286" s="405"/>
      <c r="AE286" s="404"/>
      <c r="AF286" s="405"/>
      <c r="AG286" s="404"/>
      <c r="AH286" s="405"/>
      <c r="AI286" s="404"/>
      <c r="AJ286" s="405"/>
      <c r="AK286" s="404"/>
      <c r="AL286" s="405"/>
      <c r="AM286" s="404"/>
      <c r="AN286" s="405"/>
      <c r="AO286" s="404"/>
      <c r="AP286" s="406"/>
      <c r="BY286" s="2"/>
      <c r="BZ286" s="2"/>
    </row>
    <row r="287" spans="1:104" x14ac:dyDescent="0.2">
      <c r="A287" s="233" t="s">
        <v>229</v>
      </c>
      <c r="B287" s="401">
        <f t="shared" si="45"/>
        <v>0</v>
      </c>
      <c r="C287" s="402">
        <f t="shared" si="46"/>
        <v>0</v>
      </c>
      <c r="D287" s="403">
        <f t="shared" si="46"/>
        <v>0</v>
      </c>
      <c r="E287" s="404"/>
      <c r="F287" s="405"/>
      <c r="G287" s="404"/>
      <c r="H287" s="405"/>
      <c r="I287" s="404"/>
      <c r="J287" s="405"/>
      <c r="K287" s="404"/>
      <c r="L287" s="405"/>
      <c r="M287" s="404"/>
      <c r="N287" s="405"/>
      <c r="O287" s="404"/>
      <c r="P287" s="405"/>
      <c r="Q287" s="404"/>
      <c r="R287" s="405"/>
      <c r="S287" s="404"/>
      <c r="T287" s="405"/>
      <c r="U287" s="404"/>
      <c r="V287" s="405"/>
      <c r="W287" s="404"/>
      <c r="X287" s="405"/>
      <c r="Y287" s="404"/>
      <c r="Z287" s="405"/>
      <c r="AA287" s="404"/>
      <c r="AB287" s="405"/>
      <c r="AC287" s="404"/>
      <c r="AD287" s="405"/>
      <c r="AE287" s="404"/>
      <c r="AF287" s="405"/>
      <c r="AG287" s="404"/>
      <c r="AH287" s="405"/>
      <c r="AI287" s="404"/>
      <c r="AJ287" s="405"/>
      <c r="AK287" s="404"/>
      <c r="AL287" s="405"/>
      <c r="AM287" s="404"/>
      <c r="AN287" s="405"/>
      <c r="AO287" s="404"/>
      <c r="AP287" s="406"/>
      <c r="BY287" s="2"/>
      <c r="BZ287" s="2"/>
    </row>
    <row r="288" spans="1:104" x14ac:dyDescent="0.2">
      <c r="A288" s="233" t="s">
        <v>230</v>
      </c>
      <c r="B288" s="401">
        <f t="shared" si="45"/>
        <v>0</v>
      </c>
      <c r="C288" s="402">
        <f t="shared" si="46"/>
        <v>0</v>
      </c>
      <c r="D288" s="403">
        <f t="shared" si="46"/>
        <v>0</v>
      </c>
      <c r="E288" s="404"/>
      <c r="F288" s="405"/>
      <c r="G288" s="404"/>
      <c r="H288" s="405"/>
      <c r="I288" s="404"/>
      <c r="J288" s="405"/>
      <c r="K288" s="404"/>
      <c r="L288" s="405"/>
      <c r="M288" s="404"/>
      <c r="N288" s="405"/>
      <c r="O288" s="404"/>
      <c r="P288" s="405"/>
      <c r="Q288" s="404"/>
      <c r="R288" s="405"/>
      <c r="S288" s="404"/>
      <c r="T288" s="405"/>
      <c r="U288" s="404"/>
      <c r="V288" s="405"/>
      <c r="W288" s="404"/>
      <c r="X288" s="405"/>
      <c r="Y288" s="404"/>
      <c r="Z288" s="405"/>
      <c r="AA288" s="404"/>
      <c r="AB288" s="405"/>
      <c r="AC288" s="404"/>
      <c r="AD288" s="405"/>
      <c r="AE288" s="404"/>
      <c r="AF288" s="405"/>
      <c r="AG288" s="404"/>
      <c r="AH288" s="405"/>
      <c r="AI288" s="404"/>
      <c r="AJ288" s="405"/>
      <c r="AK288" s="404"/>
      <c r="AL288" s="405"/>
      <c r="AM288" s="404"/>
      <c r="AN288" s="405"/>
      <c r="AO288" s="404"/>
      <c r="AP288" s="406"/>
      <c r="BY288" s="2"/>
      <c r="BZ288" s="2"/>
    </row>
    <row r="289" spans="1:104" x14ac:dyDescent="0.2">
      <c r="A289" s="237" t="s">
        <v>231</v>
      </c>
      <c r="B289" s="401">
        <f t="shared" si="45"/>
        <v>0</v>
      </c>
      <c r="C289" s="402">
        <f>+E289+G289+I289+K289+M289+O289+Q289+S289+U289+W289+Y289+AA289+AC289+AE289+AG289+AI289+AK289+AM289+AO289</f>
        <v>0</v>
      </c>
      <c r="D289" s="403">
        <f>+F289+H289+J289+L289+N289+P289+R289+T289+V289+X289+Z289+AB289+AD289+AF289+AH289+AJ289+AL289+AN289+AP289</f>
        <v>0</v>
      </c>
      <c r="E289" s="404"/>
      <c r="F289" s="405"/>
      <c r="G289" s="404"/>
      <c r="H289" s="405"/>
      <c r="I289" s="404"/>
      <c r="J289" s="405"/>
      <c r="K289" s="404"/>
      <c r="L289" s="405"/>
      <c r="M289" s="404"/>
      <c r="N289" s="405"/>
      <c r="O289" s="404"/>
      <c r="P289" s="405"/>
      <c r="Q289" s="404"/>
      <c r="R289" s="405"/>
      <c r="S289" s="404"/>
      <c r="T289" s="405"/>
      <c r="U289" s="404"/>
      <c r="V289" s="405"/>
      <c r="W289" s="404"/>
      <c r="X289" s="405"/>
      <c r="Y289" s="404"/>
      <c r="Z289" s="405"/>
      <c r="AA289" s="404"/>
      <c r="AB289" s="405"/>
      <c r="AC289" s="404"/>
      <c r="AD289" s="405"/>
      <c r="AE289" s="404"/>
      <c r="AF289" s="405"/>
      <c r="AG289" s="404"/>
      <c r="AH289" s="405"/>
      <c r="AI289" s="404"/>
      <c r="AJ289" s="405"/>
      <c r="AK289" s="404"/>
      <c r="AL289" s="405"/>
      <c r="AM289" s="404"/>
      <c r="AN289" s="405"/>
      <c r="AO289" s="404"/>
      <c r="AP289" s="406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x14ac:dyDescent="0.2">
      <c r="A290" s="229" t="s">
        <v>251</v>
      </c>
      <c r="B290" s="401">
        <f t="shared" ref="B290:B292" si="47">SUM(C290:D290)</f>
        <v>0</v>
      </c>
      <c r="C290" s="402">
        <f t="shared" ref="C290:D293" si="48">+E290+G290+I290+K290+M290+O290+Q290+S290+U290+W290+Y290+AA290+AC290+AE290+AG290+AI290+AK290+AM290+AO290</f>
        <v>0</v>
      </c>
      <c r="D290" s="403">
        <f t="shared" si="48"/>
        <v>0</v>
      </c>
      <c r="E290" s="404"/>
      <c r="F290" s="405"/>
      <c r="G290" s="404"/>
      <c r="H290" s="405"/>
      <c r="I290" s="404"/>
      <c r="J290" s="405"/>
      <c r="K290" s="404"/>
      <c r="L290" s="405"/>
      <c r="M290" s="404"/>
      <c r="N290" s="405"/>
      <c r="O290" s="404"/>
      <c r="P290" s="405"/>
      <c r="Q290" s="404"/>
      <c r="R290" s="405"/>
      <c r="S290" s="404"/>
      <c r="T290" s="405"/>
      <c r="U290" s="404"/>
      <c r="V290" s="405"/>
      <c r="W290" s="404"/>
      <c r="X290" s="405"/>
      <c r="Y290" s="404"/>
      <c r="Z290" s="405"/>
      <c r="AA290" s="404"/>
      <c r="AB290" s="405"/>
      <c r="AC290" s="404"/>
      <c r="AD290" s="405"/>
      <c r="AE290" s="404"/>
      <c r="AF290" s="405"/>
      <c r="AG290" s="404"/>
      <c r="AH290" s="405"/>
      <c r="AI290" s="404"/>
      <c r="AJ290" s="405"/>
      <c r="AK290" s="404"/>
      <c r="AL290" s="405"/>
      <c r="AM290" s="404"/>
      <c r="AN290" s="405"/>
      <c r="AO290" s="404"/>
      <c r="AP290" s="406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x14ac:dyDescent="0.2">
      <c r="A291" s="288" t="s">
        <v>252</v>
      </c>
      <c r="B291" s="401">
        <f t="shared" si="47"/>
        <v>0</v>
      </c>
      <c r="C291" s="402">
        <f t="shared" si="48"/>
        <v>0</v>
      </c>
      <c r="D291" s="403">
        <f t="shared" si="48"/>
        <v>0</v>
      </c>
      <c r="E291" s="404"/>
      <c r="F291" s="405"/>
      <c r="G291" s="404"/>
      <c r="H291" s="405"/>
      <c r="I291" s="404"/>
      <c r="J291" s="405"/>
      <c r="K291" s="404"/>
      <c r="L291" s="405"/>
      <c r="M291" s="404"/>
      <c r="N291" s="405"/>
      <c r="O291" s="404"/>
      <c r="P291" s="405"/>
      <c r="Q291" s="404"/>
      <c r="R291" s="405"/>
      <c r="S291" s="404"/>
      <c r="T291" s="405"/>
      <c r="U291" s="404"/>
      <c r="V291" s="405"/>
      <c r="W291" s="404"/>
      <c r="X291" s="405"/>
      <c r="Y291" s="404"/>
      <c r="Z291" s="405"/>
      <c r="AA291" s="404"/>
      <c r="AB291" s="405"/>
      <c r="AC291" s="404"/>
      <c r="AD291" s="405"/>
      <c r="AE291" s="404"/>
      <c r="AF291" s="405"/>
      <c r="AG291" s="404"/>
      <c r="AH291" s="405"/>
      <c r="AI291" s="404"/>
      <c r="AJ291" s="405"/>
      <c r="AK291" s="404"/>
      <c r="AL291" s="405"/>
      <c r="AM291" s="404"/>
      <c r="AN291" s="405"/>
      <c r="AO291" s="404"/>
      <c r="AP291" s="406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x14ac:dyDescent="0.2">
      <c r="A292" s="47" t="s">
        <v>253</v>
      </c>
      <c r="B292" s="401">
        <f t="shared" si="47"/>
        <v>0</v>
      </c>
      <c r="C292" s="402">
        <f>+E292+G292+I292+K292+M292+O292+Q292+S292+U292+W292+Y292+AA292+AC292+AE292+AG292+AI292+AK292+AM292+AO292</f>
        <v>0</v>
      </c>
      <c r="D292" s="403">
        <f t="shared" si="48"/>
        <v>0</v>
      </c>
      <c r="E292" s="404"/>
      <c r="F292" s="405"/>
      <c r="G292" s="404"/>
      <c r="H292" s="405"/>
      <c r="I292" s="404"/>
      <c r="J292" s="405"/>
      <c r="K292" s="404"/>
      <c r="L292" s="405"/>
      <c r="M292" s="404"/>
      <c r="N292" s="405"/>
      <c r="O292" s="404"/>
      <c r="P292" s="405"/>
      <c r="Q292" s="404"/>
      <c r="R292" s="405"/>
      <c r="S292" s="404"/>
      <c r="T292" s="405"/>
      <c r="U292" s="404"/>
      <c r="V292" s="405"/>
      <c r="W292" s="404"/>
      <c r="X292" s="405"/>
      <c r="Y292" s="404"/>
      <c r="Z292" s="405"/>
      <c r="AA292" s="404"/>
      <c r="AB292" s="405"/>
      <c r="AC292" s="404"/>
      <c r="AD292" s="405"/>
      <c r="AE292" s="404"/>
      <c r="AF292" s="405"/>
      <c r="AG292" s="404"/>
      <c r="AH292" s="405"/>
      <c r="AI292" s="404"/>
      <c r="AJ292" s="405"/>
      <c r="AK292" s="404"/>
      <c r="AL292" s="405"/>
      <c r="AM292" s="404"/>
      <c r="AN292" s="405"/>
      <c r="AO292" s="404"/>
      <c r="AP292" s="406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x14ac:dyDescent="0.2">
      <c r="A293" s="365" t="s">
        <v>254</v>
      </c>
      <c r="B293" s="409">
        <f>SUM(C293:D293)</f>
        <v>0</v>
      </c>
      <c r="C293" s="410">
        <f t="shared" si="48"/>
        <v>0</v>
      </c>
      <c r="D293" s="411">
        <f t="shared" si="48"/>
        <v>0</v>
      </c>
      <c r="E293" s="412"/>
      <c r="F293" s="413"/>
      <c r="G293" s="412"/>
      <c r="H293" s="413"/>
      <c r="I293" s="412"/>
      <c r="J293" s="413"/>
      <c r="K293" s="412"/>
      <c r="L293" s="413"/>
      <c r="M293" s="412"/>
      <c r="N293" s="413"/>
      <c r="O293" s="412"/>
      <c r="P293" s="413"/>
      <c r="Q293" s="412"/>
      <c r="R293" s="413"/>
      <c r="S293" s="412"/>
      <c r="T293" s="413"/>
      <c r="U293" s="412"/>
      <c r="V293" s="413"/>
      <c r="W293" s="412"/>
      <c r="X293" s="413"/>
      <c r="Y293" s="412"/>
      <c r="Z293" s="413"/>
      <c r="AA293" s="412"/>
      <c r="AB293" s="413"/>
      <c r="AC293" s="412"/>
      <c r="AD293" s="413"/>
      <c r="AE293" s="412"/>
      <c r="AF293" s="413"/>
      <c r="AG293" s="412"/>
      <c r="AH293" s="413"/>
      <c r="AI293" s="412"/>
      <c r="AJ293" s="413"/>
      <c r="AK293" s="412"/>
      <c r="AL293" s="413"/>
      <c r="AM293" s="412"/>
      <c r="AN293" s="413"/>
      <c r="AO293" s="412"/>
      <c r="AP293" s="414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ht="27.75" customHeight="1" x14ac:dyDescent="0.2">
      <c r="A294" s="415" t="s">
        <v>255</v>
      </c>
      <c r="B294" s="415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x14ac:dyDescent="0.2">
      <c r="A295" s="1257" t="s">
        <v>50</v>
      </c>
      <c r="B295" s="1301" t="s">
        <v>5</v>
      </c>
      <c r="C295" s="1302"/>
      <c r="D295" s="1303"/>
      <c r="E295" s="940" t="s">
        <v>10</v>
      </c>
      <c r="F295" s="940"/>
      <c r="G295" s="940" t="s">
        <v>11</v>
      </c>
      <c r="H295" s="940"/>
      <c r="I295" s="945" t="s">
        <v>12</v>
      </c>
      <c r="J295" s="945"/>
      <c r="K295" s="945" t="s">
        <v>13</v>
      </c>
      <c r="L295" s="945"/>
      <c r="M295" s="945" t="s">
        <v>14</v>
      </c>
      <c r="N295" s="945"/>
      <c r="O295" s="940" t="s">
        <v>15</v>
      </c>
      <c r="P295" s="940"/>
      <c r="Q295" s="940" t="s">
        <v>16</v>
      </c>
      <c r="R295" s="940"/>
      <c r="S295" s="940" t="s">
        <v>17</v>
      </c>
      <c r="T295" s="940"/>
      <c r="U295" s="940" t="s">
        <v>18</v>
      </c>
      <c r="V295" s="940"/>
      <c r="W295" s="940" t="s">
        <v>19</v>
      </c>
      <c r="X295" s="940"/>
      <c r="Y295" s="940" t="s">
        <v>20</v>
      </c>
      <c r="Z295" s="940"/>
      <c r="AA295" s="940" t="s">
        <v>21</v>
      </c>
      <c r="AB295" s="940"/>
      <c r="AC295" s="940" t="s">
        <v>22</v>
      </c>
      <c r="AD295" s="940"/>
      <c r="AE295" s="940" t="s">
        <v>23</v>
      </c>
      <c r="AF295" s="940"/>
      <c r="AG295" s="940" t="s">
        <v>24</v>
      </c>
      <c r="AH295" s="940"/>
      <c r="AI295" s="940" t="s">
        <v>25</v>
      </c>
      <c r="AJ295" s="940"/>
      <c r="AK295" s="940" t="s">
        <v>26</v>
      </c>
      <c r="AL295" s="940"/>
      <c r="AM295" s="940" t="s">
        <v>27</v>
      </c>
      <c r="AN295" s="940"/>
      <c r="AO295" s="941" t="s">
        <v>28</v>
      </c>
      <c r="AP295" s="941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ht="21" customHeight="1" x14ac:dyDescent="0.2">
      <c r="A296" s="862"/>
      <c r="B296" s="380" t="s">
        <v>32</v>
      </c>
      <c r="C296" s="116" t="s">
        <v>33</v>
      </c>
      <c r="D296" s="1304" t="s">
        <v>34</v>
      </c>
      <c r="E296" s="381" t="s">
        <v>33</v>
      </c>
      <c r="F296" s="1305" t="s">
        <v>34</v>
      </c>
      <c r="G296" s="381" t="s">
        <v>33</v>
      </c>
      <c r="H296" s="1305" t="s">
        <v>34</v>
      </c>
      <c r="I296" s="381" t="s">
        <v>33</v>
      </c>
      <c r="J296" s="1305" t="s">
        <v>34</v>
      </c>
      <c r="K296" s="381" t="s">
        <v>33</v>
      </c>
      <c r="L296" s="1305" t="s">
        <v>34</v>
      </c>
      <c r="M296" s="381" t="s">
        <v>33</v>
      </c>
      <c r="N296" s="1305" t="s">
        <v>34</v>
      </c>
      <c r="O296" s="381" t="s">
        <v>33</v>
      </c>
      <c r="P296" s="1305" t="s">
        <v>34</v>
      </c>
      <c r="Q296" s="381" t="s">
        <v>33</v>
      </c>
      <c r="R296" s="1305" t="s">
        <v>34</v>
      </c>
      <c r="S296" s="381" t="s">
        <v>33</v>
      </c>
      <c r="T296" s="1305" t="s">
        <v>34</v>
      </c>
      <c r="U296" s="381" t="s">
        <v>33</v>
      </c>
      <c r="V296" s="1305" t="s">
        <v>34</v>
      </c>
      <c r="W296" s="381" t="s">
        <v>33</v>
      </c>
      <c r="X296" s="1305" t="s">
        <v>34</v>
      </c>
      <c r="Y296" s="381" t="s">
        <v>33</v>
      </c>
      <c r="Z296" s="1305" t="s">
        <v>34</v>
      </c>
      <c r="AA296" s="381" t="s">
        <v>33</v>
      </c>
      <c r="AB296" s="1305" t="s">
        <v>34</v>
      </c>
      <c r="AC296" s="381" t="s">
        <v>33</v>
      </c>
      <c r="AD296" s="1305" t="s">
        <v>34</v>
      </c>
      <c r="AE296" s="381" t="s">
        <v>33</v>
      </c>
      <c r="AF296" s="1305" t="s">
        <v>34</v>
      </c>
      <c r="AG296" s="381" t="s">
        <v>33</v>
      </c>
      <c r="AH296" s="1305" t="s">
        <v>34</v>
      </c>
      <c r="AI296" s="381" t="s">
        <v>33</v>
      </c>
      <c r="AJ296" s="1305" t="s">
        <v>34</v>
      </c>
      <c r="AK296" s="381" t="s">
        <v>33</v>
      </c>
      <c r="AL296" s="1305" t="s">
        <v>34</v>
      </c>
      <c r="AM296" s="381" t="s">
        <v>33</v>
      </c>
      <c r="AN296" s="1305" t="s">
        <v>34</v>
      </c>
      <c r="AO296" s="381" t="s">
        <v>33</v>
      </c>
      <c r="AP296" s="1305" t="s">
        <v>34</v>
      </c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ht="30" customHeight="1" x14ac:dyDescent="0.2">
      <c r="A297" s="1307" t="s">
        <v>216</v>
      </c>
      <c r="B297" s="416">
        <f>SUM(C297:D297)</f>
        <v>35</v>
      </c>
      <c r="C297" s="417">
        <f>+E297+G297+I297+K297+M297+O297+Q297+S297+U297+W297+Y297+AA297+AC297+AE297+AG297+AI297+AK297+AM297+AO297</f>
        <v>13</v>
      </c>
      <c r="D297" s="431">
        <f>+F297+H297+J297+L297+N297+P297+R297+T297+V297+X297+Z297+AB297+AD297+AF297+AH297+AJ297+AL297+AN297+AP297</f>
        <v>22</v>
      </c>
      <c r="E297" s="23">
        <v>0</v>
      </c>
      <c r="F297" s="55">
        <v>0</v>
      </c>
      <c r="G297" s="23">
        <v>0</v>
      </c>
      <c r="H297" s="55">
        <v>0</v>
      </c>
      <c r="I297" s="23">
        <v>0</v>
      </c>
      <c r="J297" s="55">
        <v>0</v>
      </c>
      <c r="K297" s="23">
        <v>0</v>
      </c>
      <c r="L297" s="55">
        <v>0</v>
      </c>
      <c r="M297" s="23">
        <v>0</v>
      </c>
      <c r="N297" s="55">
        <v>0</v>
      </c>
      <c r="O297" s="23">
        <v>0</v>
      </c>
      <c r="P297" s="55">
        <v>0</v>
      </c>
      <c r="Q297" s="23">
        <v>0</v>
      </c>
      <c r="R297" s="55">
        <v>0</v>
      </c>
      <c r="S297" s="23">
        <v>0</v>
      </c>
      <c r="T297" s="55">
        <v>0</v>
      </c>
      <c r="U297" s="23">
        <v>0</v>
      </c>
      <c r="V297" s="55">
        <v>0</v>
      </c>
      <c r="W297" s="23">
        <v>0</v>
      </c>
      <c r="X297" s="55">
        <v>0</v>
      </c>
      <c r="Y297" s="23">
        <v>0</v>
      </c>
      <c r="Z297" s="55">
        <v>0</v>
      </c>
      <c r="AA297" s="23">
        <v>0</v>
      </c>
      <c r="AB297" s="55">
        <v>0</v>
      </c>
      <c r="AC297" s="23">
        <v>1</v>
      </c>
      <c r="AD297" s="55">
        <v>0</v>
      </c>
      <c r="AE297" s="190">
        <v>0</v>
      </c>
      <c r="AF297" s="55">
        <v>0</v>
      </c>
      <c r="AG297" s="190">
        <v>0</v>
      </c>
      <c r="AH297" s="55">
        <v>0</v>
      </c>
      <c r="AI297" s="190">
        <v>2</v>
      </c>
      <c r="AJ297" s="55">
        <v>2</v>
      </c>
      <c r="AK297" s="190">
        <v>2</v>
      </c>
      <c r="AL297" s="55">
        <v>3</v>
      </c>
      <c r="AM297" s="190">
        <v>3</v>
      </c>
      <c r="AN297" s="55">
        <v>2</v>
      </c>
      <c r="AO297" s="190">
        <v>5</v>
      </c>
      <c r="AP297" s="57">
        <v>15</v>
      </c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ht="19.5" customHeight="1" x14ac:dyDescent="0.2">
      <c r="A298" s="1308" t="s">
        <v>233</v>
      </c>
      <c r="B298" s="1309"/>
      <c r="C298" s="1309"/>
      <c r="D298" s="1309"/>
      <c r="E298" s="1309"/>
      <c r="F298" s="1309"/>
      <c r="G298" s="1309"/>
      <c r="H298" s="1309"/>
      <c r="I298" s="1309"/>
      <c r="J298" s="1309"/>
      <c r="K298" s="1309"/>
      <c r="L298" s="1309"/>
      <c r="M298" s="1309"/>
      <c r="N298" s="1309"/>
      <c r="O298" s="1309"/>
      <c r="P298" s="1309"/>
      <c r="Q298" s="1309"/>
      <c r="R298" s="1309"/>
      <c r="S298" s="1309"/>
      <c r="T298" s="1309"/>
      <c r="U298" s="1309"/>
      <c r="V298" s="1309"/>
      <c r="W298" s="1309"/>
      <c r="X298" s="1309"/>
      <c r="Y298" s="1309"/>
      <c r="Z298" s="1309"/>
      <c r="AA298" s="1309"/>
      <c r="AB298" s="1309"/>
      <c r="AC298" s="1309"/>
      <c r="AD298" s="1309"/>
      <c r="AE298" s="1309"/>
      <c r="AF298" s="1309"/>
      <c r="AG298" s="1309"/>
      <c r="AH298" s="1309"/>
      <c r="AI298" s="1309"/>
      <c r="AJ298" s="1309"/>
      <c r="AK298" s="1309"/>
      <c r="AL298" s="1309"/>
      <c r="AM298" s="1309"/>
      <c r="AN298" s="1309"/>
      <c r="AO298" s="1309"/>
      <c r="AP298" s="1310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18.75" customHeight="1" x14ac:dyDescent="0.2">
      <c r="A299" s="237" t="s">
        <v>234</v>
      </c>
      <c r="B299" s="419">
        <f t="shared" ref="B299:B319" si="49">SUM(C299:D299)</f>
        <v>0</v>
      </c>
      <c r="C299" s="420">
        <f t="shared" ref="C299:D319" si="50">+E299+G299+I299+K299+M299+O299+Q299+S299+U299+W299+Y299+AA299+AC299+AE299+AG299+AI299+AK299+AM299+AO299</f>
        <v>0</v>
      </c>
      <c r="D299" s="322">
        <f t="shared" si="50"/>
        <v>0</v>
      </c>
      <c r="E299" s="256"/>
      <c r="F299" s="42"/>
      <c r="G299" s="256"/>
      <c r="H299" s="42"/>
      <c r="I299" s="256"/>
      <c r="J299" s="42"/>
      <c r="K299" s="256"/>
      <c r="L299" s="42"/>
      <c r="M299" s="256"/>
      <c r="N299" s="42"/>
      <c r="O299" s="256"/>
      <c r="P299" s="42"/>
      <c r="Q299" s="256"/>
      <c r="R299" s="42"/>
      <c r="S299" s="256"/>
      <c r="T299" s="42"/>
      <c r="U299" s="256"/>
      <c r="V299" s="42"/>
      <c r="W299" s="256"/>
      <c r="X299" s="42"/>
      <c r="Y299" s="256"/>
      <c r="Z299" s="42"/>
      <c r="AA299" s="256"/>
      <c r="AB299" s="42"/>
      <c r="AC299" s="256"/>
      <c r="AD299" s="42"/>
      <c r="AE299" s="256"/>
      <c r="AF299" s="42"/>
      <c r="AG299" s="256"/>
      <c r="AH299" s="42"/>
      <c r="AI299" s="256"/>
      <c r="AJ299" s="42"/>
      <c r="AK299" s="256"/>
      <c r="AL299" s="42"/>
      <c r="AM299" s="256"/>
      <c r="AN299" s="42"/>
      <c r="AO299" s="256"/>
      <c r="AP299" s="38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ht="18.75" customHeight="1" x14ac:dyDescent="0.2">
      <c r="A300" s="237" t="s">
        <v>61</v>
      </c>
      <c r="B300" s="421">
        <f t="shared" si="49"/>
        <v>0</v>
      </c>
      <c r="C300" s="324">
        <f t="shared" si="50"/>
        <v>0</v>
      </c>
      <c r="D300" s="326">
        <f t="shared" si="50"/>
        <v>0</v>
      </c>
      <c r="E300" s="51"/>
      <c r="F300" s="55"/>
      <c r="G300" s="51"/>
      <c r="H300" s="55"/>
      <c r="I300" s="51"/>
      <c r="J300" s="55"/>
      <c r="K300" s="51"/>
      <c r="L300" s="55"/>
      <c r="M300" s="51"/>
      <c r="N300" s="55"/>
      <c r="O300" s="51"/>
      <c r="P300" s="55"/>
      <c r="Q300" s="51"/>
      <c r="R300" s="55"/>
      <c r="S300" s="51"/>
      <c r="T300" s="55"/>
      <c r="U300" s="51"/>
      <c r="V300" s="55"/>
      <c r="W300" s="51"/>
      <c r="X300" s="55"/>
      <c r="Y300" s="51"/>
      <c r="Z300" s="55"/>
      <c r="AA300" s="51"/>
      <c r="AB300" s="55"/>
      <c r="AC300" s="51"/>
      <c r="AD300" s="55"/>
      <c r="AE300" s="51"/>
      <c r="AF300" s="55"/>
      <c r="AG300" s="51"/>
      <c r="AH300" s="55"/>
      <c r="AI300" s="51"/>
      <c r="AJ300" s="55"/>
      <c r="AK300" s="51"/>
      <c r="AL300" s="55"/>
      <c r="AM300" s="51"/>
      <c r="AN300" s="55"/>
      <c r="AO300" s="51"/>
      <c r="AP300" s="57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ht="18.75" customHeight="1" x14ac:dyDescent="0.2">
      <c r="A301" s="237" t="s">
        <v>235</v>
      </c>
      <c r="B301" s="421">
        <f t="shared" si="49"/>
        <v>0</v>
      </c>
      <c r="C301" s="324">
        <f t="shared" si="50"/>
        <v>0</v>
      </c>
      <c r="D301" s="326">
        <f t="shared" si="50"/>
        <v>0</v>
      </c>
      <c r="E301" s="51"/>
      <c r="F301" s="55"/>
      <c r="G301" s="51"/>
      <c r="H301" s="55"/>
      <c r="I301" s="51"/>
      <c r="J301" s="55"/>
      <c r="K301" s="51"/>
      <c r="L301" s="55"/>
      <c r="M301" s="51"/>
      <c r="N301" s="55"/>
      <c r="O301" s="51"/>
      <c r="P301" s="55"/>
      <c r="Q301" s="51"/>
      <c r="R301" s="55"/>
      <c r="S301" s="51"/>
      <c r="T301" s="55"/>
      <c r="U301" s="51"/>
      <c r="V301" s="55"/>
      <c r="W301" s="51"/>
      <c r="X301" s="55"/>
      <c r="Y301" s="51"/>
      <c r="Z301" s="55"/>
      <c r="AA301" s="51"/>
      <c r="AB301" s="55"/>
      <c r="AC301" s="51"/>
      <c r="AD301" s="55"/>
      <c r="AE301" s="51"/>
      <c r="AF301" s="55"/>
      <c r="AG301" s="51"/>
      <c r="AH301" s="55"/>
      <c r="AI301" s="51"/>
      <c r="AJ301" s="55"/>
      <c r="AK301" s="51"/>
      <c r="AL301" s="55"/>
      <c r="AM301" s="51"/>
      <c r="AN301" s="55"/>
      <c r="AO301" s="51"/>
      <c r="AP301" s="57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23.25" customHeight="1" x14ac:dyDescent="0.2">
      <c r="A302" s="238" t="s">
        <v>236</v>
      </c>
      <c r="B302" s="421">
        <f t="shared" si="49"/>
        <v>8</v>
      </c>
      <c r="C302" s="324">
        <f t="shared" si="50"/>
        <v>3</v>
      </c>
      <c r="D302" s="326">
        <f t="shared" si="50"/>
        <v>5</v>
      </c>
      <c r="E302" s="51"/>
      <c r="F302" s="55"/>
      <c r="G302" s="51"/>
      <c r="H302" s="55"/>
      <c r="I302" s="51"/>
      <c r="J302" s="55"/>
      <c r="K302" s="51"/>
      <c r="L302" s="55"/>
      <c r="M302" s="51"/>
      <c r="N302" s="55"/>
      <c r="O302" s="51"/>
      <c r="P302" s="55"/>
      <c r="Q302" s="51"/>
      <c r="R302" s="55"/>
      <c r="S302" s="51"/>
      <c r="T302" s="55"/>
      <c r="U302" s="51"/>
      <c r="V302" s="55"/>
      <c r="W302" s="51"/>
      <c r="X302" s="55"/>
      <c r="Y302" s="51"/>
      <c r="Z302" s="55"/>
      <c r="AA302" s="51"/>
      <c r="AB302" s="55"/>
      <c r="AC302" s="51"/>
      <c r="AD302" s="55"/>
      <c r="AE302" s="51"/>
      <c r="AF302" s="55"/>
      <c r="AG302" s="51"/>
      <c r="AH302" s="55"/>
      <c r="AI302" s="51">
        <v>2</v>
      </c>
      <c r="AJ302" s="55"/>
      <c r="AK302" s="51"/>
      <c r="AL302" s="55"/>
      <c r="AM302" s="51"/>
      <c r="AN302" s="55">
        <v>1</v>
      </c>
      <c r="AO302" s="51">
        <v>1</v>
      </c>
      <c r="AP302" s="57">
        <v>4</v>
      </c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ht="26.25" customHeight="1" x14ac:dyDescent="0.2">
      <c r="A303" s="238" t="s">
        <v>237</v>
      </c>
      <c r="B303" s="421">
        <f t="shared" si="49"/>
        <v>0</v>
      </c>
      <c r="C303" s="324">
        <f t="shared" si="50"/>
        <v>0</v>
      </c>
      <c r="D303" s="326">
        <f t="shared" si="50"/>
        <v>0</v>
      </c>
      <c r="E303" s="51"/>
      <c r="F303" s="55"/>
      <c r="G303" s="51"/>
      <c r="H303" s="55"/>
      <c r="I303" s="51"/>
      <c r="J303" s="55"/>
      <c r="K303" s="51"/>
      <c r="L303" s="55"/>
      <c r="M303" s="51"/>
      <c r="N303" s="55"/>
      <c r="O303" s="51"/>
      <c r="P303" s="55"/>
      <c r="Q303" s="51"/>
      <c r="R303" s="55"/>
      <c r="S303" s="51"/>
      <c r="T303" s="55"/>
      <c r="U303" s="51"/>
      <c r="V303" s="55"/>
      <c r="W303" s="51"/>
      <c r="X303" s="55"/>
      <c r="Y303" s="51"/>
      <c r="Z303" s="55"/>
      <c r="AA303" s="51"/>
      <c r="AB303" s="55"/>
      <c r="AC303" s="51"/>
      <c r="AD303" s="55"/>
      <c r="AE303" s="51"/>
      <c r="AF303" s="55"/>
      <c r="AG303" s="51"/>
      <c r="AH303" s="55"/>
      <c r="AI303" s="51"/>
      <c r="AJ303" s="55"/>
      <c r="AK303" s="51"/>
      <c r="AL303" s="55"/>
      <c r="AM303" s="51"/>
      <c r="AN303" s="55"/>
      <c r="AO303" s="51"/>
      <c r="AP303" s="57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ht="18.75" customHeight="1" x14ac:dyDescent="0.2">
      <c r="A304" s="237" t="s">
        <v>238</v>
      </c>
      <c r="B304" s="421">
        <f t="shared" si="49"/>
        <v>0</v>
      </c>
      <c r="C304" s="324">
        <f t="shared" si="50"/>
        <v>0</v>
      </c>
      <c r="D304" s="326">
        <f t="shared" si="50"/>
        <v>0</v>
      </c>
      <c r="E304" s="51"/>
      <c r="F304" s="55"/>
      <c r="G304" s="51"/>
      <c r="H304" s="55"/>
      <c r="I304" s="51"/>
      <c r="J304" s="55"/>
      <c r="K304" s="51"/>
      <c r="L304" s="55"/>
      <c r="M304" s="51"/>
      <c r="N304" s="55"/>
      <c r="O304" s="51"/>
      <c r="P304" s="55"/>
      <c r="Q304" s="51"/>
      <c r="R304" s="55"/>
      <c r="S304" s="51"/>
      <c r="T304" s="55"/>
      <c r="U304" s="51"/>
      <c r="V304" s="55"/>
      <c r="W304" s="51"/>
      <c r="X304" s="55"/>
      <c r="Y304" s="51"/>
      <c r="Z304" s="55"/>
      <c r="AA304" s="51"/>
      <c r="AB304" s="55"/>
      <c r="AC304" s="51"/>
      <c r="AD304" s="55"/>
      <c r="AE304" s="51"/>
      <c r="AF304" s="55"/>
      <c r="AG304" s="51"/>
      <c r="AH304" s="55"/>
      <c r="AI304" s="51"/>
      <c r="AJ304" s="55"/>
      <c r="AK304" s="51"/>
      <c r="AL304" s="55"/>
      <c r="AM304" s="51"/>
      <c r="AN304" s="55"/>
      <c r="AO304" s="51"/>
      <c r="AP304" s="57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ht="18.75" customHeight="1" x14ac:dyDescent="0.2">
      <c r="A305" s="237" t="s">
        <v>239</v>
      </c>
      <c r="B305" s="421">
        <f t="shared" si="49"/>
        <v>0</v>
      </c>
      <c r="C305" s="324">
        <f t="shared" si="50"/>
        <v>0</v>
      </c>
      <c r="D305" s="326">
        <f t="shared" si="50"/>
        <v>0</v>
      </c>
      <c r="E305" s="51"/>
      <c r="F305" s="55"/>
      <c r="G305" s="51"/>
      <c r="H305" s="55"/>
      <c r="I305" s="51"/>
      <c r="J305" s="55"/>
      <c r="K305" s="51"/>
      <c r="L305" s="55"/>
      <c r="M305" s="51"/>
      <c r="N305" s="55"/>
      <c r="O305" s="51"/>
      <c r="P305" s="55"/>
      <c r="Q305" s="51"/>
      <c r="R305" s="55"/>
      <c r="S305" s="51"/>
      <c r="T305" s="55"/>
      <c r="U305" s="51"/>
      <c r="V305" s="55"/>
      <c r="W305" s="51"/>
      <c r="X305" s="55"/>
      <c r="Y305" s="51"/>
      <c r="Z305" s="55"/>
      <c r="AA305" s="51"/>
      <c r="AB305" s="55"/>
      <c r="AC305" s="51"/>
      <c r="AD305" s="55"/>
      <c r="AE305" s="51"/>
      <c r="AF305" s="55"/>
      <c r="AG305" s="51"/>
      <c r="AH305" s="55"/>
      <c r="AI305" s="51"/>
      <c r="AJ305" s="55"/>
      <c r="AK305" s="51"/>
      <c r="AL305" s="55"/>
      <c r="AM305" s="51"/>
      <c r="AN305" s="55"/>
      <c r="AO305" s="51"/>
      <c r="AP305" s="57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ht="18.75" customHeight="1" x14ac:dyDescent="0.2">
      <c r="A306" s="237" t="s">
        <v>240</v>
      </c>
      <c r="B306" s="421">
        <f t="shared" si="49"/>
        <v>0</v>
      </c>
      <c r="C306" s="324">
        <f t="shared" si="50"/>
        <v>0</v>
      </c>
      <c r="D306" s="326">
        <f t="shared" si="50"/>
        <v>0</v>
      </c>
      <c r="E306" s="51"/>
      <c r="F306" s="55"/>
      <c r="G306" s="51"/>
      <c r="H306" s="55"/>
      <c r="I306" s="51"/>
      <c r="J306" s="55"/>
      <c r="K306" s="51"/>
      <c r="L306" s="55"/>
      <c r="M306" s="51"/>
      <c r="N306" s="55"/>
      <c r="O306" s="51"/>
      <c r="P306" s="55"/>
      <c r="Q306" s="51"/>
      <c r="R306" s="55"/>
      <c r="S306" s="51"/>
      <c r="T306" s="55"/>
      <c r="U306" s="51"/>
      <c r="V306" s="55"/>
      <c r="W306" s="51"/>
      <c r="X306" s="55"/>
      <c r="Y306" s="51"/>
      <c r="Z306" s="55"/>
      <c r="AA306" s="51"/>
      <c r="AB306" s="55"/>
      <c r="AC306" s="51"/>
      <c r="AD306" s="55"/>
      <c r="AE306" s="51"/>
      <c r="AF306" s="55"/>
      <c r="AG306" s="51"/>
      <c r="AH306" s="55"/>
      <c r="AI306" s="51"/>
      <c r="AJ306" s="55"/>
      <c r="AK306" s="51"/>
      <c r="AL306" s="55"/>
      <c r="AM306" s="51"/>
      <c r="AN306" s="55"/>
      <c r="AO306" s="51"/>
      <c r="AP306" s="57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ht="18.75" customHeight="1" x14ac:dyDescent="0.2">
      <c r="A307" s="237" t="s">
        <v>241</v>
      </c>
      <c r="B307" s="421">
        <f t="shared" si="49"/>
        <v>0</v>
      </c>
      <c r="C307" s="324">
        <f t="shared" si="50"/>
        <v>0</v>
      </c>
      <c r="D307" s="326">
        <f t="shared" si="50"/>
        <v>0</v>
      </c>
      <c r="E307" s="51"/>
      <c r="F307" s="55"/>
      <c r="G307" s="51"/>
      <c r="H307" s="55"/>
      <c r="I307" s="51"/>
      <c r="J307" s="55"/>
      <c r="K307" s="51"/>
      <c r="L307" s="55"/>
      <c r="M307" s="51"/>
      <c r="N307" s="55"/>
      <c r="O307" s="51"/>
      <c r="P307" s="55"/>
      <c r="Q307" s="51"/>
      <c r="R307" s="55"/>
      <c r="S307" s="51"/>
      <c r="T307" s="55"/>
      <c r="U307" s="51"/>
      <c r="V307" s="55"/>
      <c r="W307" s="51"/>
      <c r="X307" s="55"/>
      <c r="Y307" s="51"/>
      <c r="Z307" s="55"/>
      <c r="AA307" s="51"/>
      <c r="AB307" s="55"/>
      <c r="AC307" s="51"/>
      <c r="AD307" s="55"/>
      <c r="AE307" s="51"/>
      <c r="AF307" s="55"/>
      <c r="AG307" s="51"/>
      <c r="AH307" s="55"/>
      <c r="AI307" s="51"/>
      <c r="AJ307" s="55"/>
      <c r="AK307" s="51"/>
      <c r="AL307" s="55"/>
      <c r="AM307" s="51"/>
      <c r="AN307" s="55"/>
      <c r="AO307" s="51"/>
      <c r="AP307" s="57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ht="18.75" customHeight="1" x14ac:dyDescent="0.2">
      <c r="A308" s="237" t="s">
        <v>242</v>
      </c>
      <c r="B308" s="421">
        <f t="shared" si="49"/>
        <v>0</v>
      </c>
      <c r="C308" s="324">
        <f t="shared" si="50"/>
        <v>0</v>
      </c>
      <c r="D308" s="326">
        <f t="shared" si="50"/>
        <v>0</v>
      </c>
      <c r="E308" s="51"/>
      <c r="F308" s="55"/>
      <c r="G308" s="51"/>
      <c r="H308" s="55"/>
      <c r="I308" s="51"/>
      <c r="J308" s="55"/>
      <c r="K308" s="51"/>
      <c r="L308" s="55"/>
      <c r="M308" s="51"/>
      <c r="N308" s="55"/>
      <c r="O308" s="51"/>
      <c r="P308" s="55"/>
      <c r="Q308" s="51"/>
      <c r="R308" s="55"/>
      <c r="S308" s="51"/>
      <c r="T308" s="55"/>
      <c r="U308" s="51"/>
      <c r="V308" s="55"/>
      <c r="W308" s="51"/>
      <c r="X308" s="55"/>
      <c r="Y308" s="51"/>
      <c r="Z308" s="55"/>
      <c r="AA308" s="51"/>
      <c r="AB308" s="55"/>
      <c r="AC308" s="51"/>
      <c r="AD308" s="55"/>
      <c r="AE308" s="51"/>
      <c r="AF308" s="55"/>
      <c r="AG308" s="51"/>
      <c r="AH308" s="55"/>
      <c r="AI308" s="51"/>
      <c r="AJ308" s="55"/>
      <c r="AK308" s="51"/>
      <c r="AL308" s="55"/>
      <c r="AM308" s="51"/>
      <c r="AN308" s="55"/>
      <c r="AO308" s="51"/>
      <c r="AP308" s="57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ht="18.75" customHeight="1" x14ac:dyDescent="0.2">
      <c r="A309" s="237" t="s">
        <v>243</v>
      </c>
      <c r="B309" s="421">
        <f t="shared" si="49"/>
        <v>3</v>
      </c>
      <c r="C309" s="324">
        <f t="shared" si="50"/>
        <v>0</v>
      </c>
      <c r="D309" s="326">
        <f>+F309+H309+J309+L309+N309+P309+R309+T309+V309+X309+Z309+AB309+AD309+AF309+AH309+AJ309+AL309+AN309+AP309</f>
        <v>3</v>
      </c>
      <c r="E309" s="51"/>
      <c r="F309" s="55"/>
      <c r="G309" s="51"/>
      <c r="H309" s="55"/>
      <c r="I309" s="51"/>
      <c r="J309" s="55"/>
      <c r="K309" s="51"/>
      <c r="L309" s="55"/>
      <c r="M309" s="51"/>
      <c r="N309" s="55"/>
      <c r="O309" s="51"/>
      <c r="P309" s="55"/>
      <c r="Q309" s="51"/>
      <c r="R309" s="55"/>
      <c r="S309" s="51"/>
      <c r="T309" s="55"/>
      <c r="U309" s="51"/>
      <c r="V309" s="55"/>
      <c r="W309" s="51"/>
      <c r="X309" s="55"/>
      <c r="Y309" s="51"/>
      <c r="Z309" s="55"/>
      <c r="AA309" s="51"/>
      <c r="AB309" s="55"/>
      <c r="AC309" s="51"/>
      <c r="AD309" s="55"/>
      <c r="AE309" s="51"/>
      <c r="AF309" s="55"/>
      <c r="AG309" s="51"/>
      <c r="AH309" s="55"/>
      <c r="AI309" s="51"/>
      <c r="AJ309" s="55">
        <v>1</v>
      </c>
      <c r="AK309" s="51"/>
      <c r="AL309" s="55">
        <v>1</v>
      </c>
      <c r="AM309" s="51"/>
      <c r="AN309" s="55"/>
      <c r="AO309" s="51"/>
      <c r="AP309" s="57">
        <v>1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ht="18.75" customHeight="1" x14ac:dyDescent="0.2">
      <c r="A310" s="237" t="s">
        <v>244</v>
      </c>
      <c r="B310" s="421">
        <f t="shared" si="49"/>
        <v>0</v>
      </c>
      <c r="C310" s="324">
        <f t="shared" si="50"/>
        <v>0</v>
      </c>
      <c r="D310" s="326">
        <f t="shared" si="50"/>
        <v>0</v>
      </c>
      <c r="E310" s="51"/>
      <c r="F310" s="55"/>
      <c r="G310" s="51"/>
      <c r="H310" s="55"/>
      <c r="I310" s="51"/>
      <c r="J310" s="55"/>
      <c r="K310" s="51"/>
      <c r="L310" s="55"/>
      <c r="M310" s="51"/>
      <c r="N310" s="55"/>
      <c r="O310" s="51"/>
      <c r="P310" s="55"/>
      <c r="Q310" s="51"/>
      <c r="R310" s="55"/>
      <c r="S310" s="51"/>
      <c r="T310" s="55"/>
      <c r="U310" s="51"/>
      <c r="V310" s="55"/>
      <c r="W310" s="51"/>
      <c r="X310" s="55"/>
      <c r="Y310" s="51"/>
      <c r="Z310" s="55"/>
      <c r="AA310" s="51"/>
      <c r="AB310" s="55"/>
      <c r="AC310" s="51"/>
      <c r="AD310" s="55"/>
      <c r="AE310" s="51"/>
      <c r="AF310" s="55"/>
      <c r="AG310" s="51"/>
      <c r="AH310" s="55"/>
      <c r="AI310" s="51"/>
      <c r="AJ310" s="55"/>
      <c r="AK310" s="51"/>
      <c r="AL310" s="55"/>
      <c r="AM310" s="51"/>
      <c r="AN310" s="55"/>
      <c r="AO310" s="51"/>
      <c r="AP310" s="57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ht="18.75" customHeight="1" x14ac:dyDescent="0.2">
      <c r="A311" s="237" t="s">
        <v>245</v>
      </c>
      <c r="B311" s="421">
        <f t="shared" si="49"/>
        <v>0</v>
      </c>
      <c r="C311" s="324">
        <f t="shared" si="50"/>
        <v>0</v>
      </c>
      <c r="D311" s="326">
        <f t="shared" si="50"/>
        <v>0</v>
      </c>
      <c r="E311" s="51"/>
      <c r="F311" s="55"/>
      <c r="G311" s="51"/>
      <c r="H311" s="55"/>
      <c r="I311" s="51"/>
      <c r="J311" s="55"/>
      <c r="K311" s="51"/>
      <c r="L311" s="55"/>
      <c r="M311" s="51"/>
      <c r="N311" s="55"/>
      <c r="O311" s="51"/>
      <c r="P311" s="55"/>
      <c r="Q311" s="51"/>
      <c r="R311" s="55"/>
      <c r="S311" s="51"/>
      <c r="T311" s="55"/>
      <c r="U311" s="51"/>
      <c r="V311" s="55"/>
      <c r="W311" s="51"/>
      <c r="X311" s="55"/>
      <c r="Y311" s="51"/>
      <c r="Z311" s="55"/>
      <c r="AA311" s="51"/>
      <c r="AB311" s="55"/>
      <c r="AC311" s="51"/>
      <c r="AD311" s="55"/>
      <c r="AE311" s="51"/>
      <c r="AF311" s="55"/>
      <c r="AG311" s="51"/>
      <c r="AH311" s="55"/>
      <c r="AI311" s="51"/>
      <c r="AJ311" s="55"/>
      <c r="AK311" s="51"/>
      <c r="AL311" s="55"/>
      <c r="AM311" s="51"/>
      <c r="AN311" s="55"/>
      <c r="AO311" s="51"/>
      <c r="AP311" s="57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ht="18.75" customHeight="1" x14ac:dyDescent="0.2">
      <c r="A312" s="236" t="s">
        <v>66</v>
      </c>
      <c r="B312" s="419">
        <f t="shared" si="49"/>
        <v>1</v>
      </c>
      <c r="C312" s="320">
        <f t="shared" si="50"/>
        <v>1</v>
      </c>
      <c r="D312" s="322">
        <f t="shared" si="50"/>
        <v>0</v>
      </c>
      <c r="E312" s="37"/>
      <c r="F312" s="42"/>
      <c r="G312" s="37"/>
      <c r="H312" s="42"/>
      <c r="I312" s="37"/>
      <c r="J312" s="42"/>
      <c r="K312" s="37"/>
      <c r="L312" s="42"/>
      <c r="M312" s="37"/>
      <c r="N312" s="42"/>
      <c r="O312" s="37"/>
      <c r="P312" s="42"/>
      <c r="Q312" s="37"/>
      <c r="R312" s="42"/>
      <c r="S312" s="37"/>
      <c r="T312" s="42"/>
      <c r="U312" s="37"/>
      <c r="V312" s="42"/>
      <c r="W312" s="37"/>
      <c r="X312" s="42"/>
      <c r="Y312" s="37"/>
      <c r="Z312" s="42"/>
      <c r="AA312" s="37"/>
      <c r="AB312" s="42"/>
      <c r="AC312" s="37"/>
      <c r="AD312" s="42"/>
      <c r="AE312" s="37"/>
      <c r="AF312" s="42"/>
      <c r="AG312" s="37"/>
      <c r="AH312" s="42"/>
      <c r="AI312" s="37"/>
      <c r="AJ312" s="42"/>
      <c r="AK312" s="37">
        <v>1</v>
      </c>
      <c r="AL312" s="42"/>
      <c r="AM312" s="37"/>
      <c r="AN312" s="42"/>
      <c r="AO312" s="37"/>
      <c r="AP312" s="38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ht="18.75" customHeight="1" x14ac:dyDescent="0.2">
      <c r="A313" s="237" t="s">
        <v>67</v>
      </c>
      <c r="B313" s="421">
        <f t="shared" si="49"/>
        <v>0</v>
      </c>
      <c r="C313" s="324">
        <f t="shared" si="50"/>
        <v>0</v>
      </c>
      <c r="D313" s="326">
        <f t="shared" si="50"/>
        <v>0</v>
      </c>
      <c r="E313" s="51"/>
      <c r="F313" s="55"/>
      <c r="G313" s="51"/>
      <c r="H313" s="55"/>
      <c r="I313" s="51"/>
      <c r="J313" s="55"/>
      <c r="K313" s="51"/>
      <c r="L313" s="55"/>
      <c r="M313" s="51"/>
      <c r="N313" s="55"/>
      <c r="O313" s="51"/>
      <c r="P313" s="55"/>
      <c r="Q313" s="51"/>
      <c r="R313" s="55"/>
      <c r="S313" s="51"/>
      <c r="T313" s="55"/>
      <c r="U313" s="51"/>
      <c r="V313" s="55"/>
      <c r="W313" s="51"/>
      <c r="X313" s="55"/>
      <c r="Y313" s="51"/>
      <c r="Z313" s="55"/>
      <c r="AA313" s="51"/>
      <c r="AB313" s="55"/>
      <c r="AC313" s="51"/>
      <c r="AD313" s="55"/>
      <c r="AE313" s="51"/>
      <c r="AF313" s="55"/>
      <c r="AG313" s="51"/>
      <c r="AH313" s="55"/>
      <c r="AI313" s="51"/>
      <c r="AJ313" s="55"/>
      <c r="AK313" s="51"/>
      <c r="AL313" s="55"/>
      <c r="AM313" s="51"/>
      <c r="AN313" s="55"/>
      <c r="AO313" s="51"/>
      <c r="AP313" s="57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ht="18.75" customHeight="1" x14ac:dyDescent="0.2">
      <c r="A314" s="237" t="s">
        <v>246</v>
      </c>
      <c r="B314" s="421">
        <f t="shared" si="49"/>
        <v>7</v>
      </c>
      <c r="C314" s="324">
        <f t="shared" si="50"/>
        <v>4</v>
      </c>
      <c r="D314" s="326">
        <f t="shared" si="50"/>
        <v>3</v>
      </c>
      <c r="E314" s="51"/>
      <c r="F314" s="55"/>
      <c r="G314" s="51"/>
      <c r="H314" s="55"/>
      <c r="I314" s="51"/>
      <c r="J314" s="55"/>
      <c r="K314" s="51"/>
      <c r="L314" s="55"/>
      <c r="M314" s="51"/>
      <c r="N314" s="55"/>
      <c r="O314" s="51"/>
      <c r="P314" s="55"/>
      <c r="Q314" s="51"/>
      <c r="R314" s="55"/>
      <c r="S314" s="51"/>
      <c r="T314" s="55"/>
      <c r="U314" s="51"/>
      <c r="V314" s="55"/>
      <c r="W314" s="51"/>
      <c r="X314" s="55"/>
      <c r="Y314" s="51"/>
      <c r="Z314" s="55"/>
      <c r="AA314" s="51"/>
      <c r="AB314" s="55"/>
      <c r="AC314" s="51"/>
      <c r="AD314" s="55"/>
      <c r="AE314" s="51"/>
      <c r="AF314" s="55"/>
      <c r="AG314" s="51"/>
      <c r="AH314" s="55"/>
      <c r="AI314" s="51"/>
      <c r="AJ314" s="55">
        <v>1</v>
      </c>
      <c r="AK314" s="51">
        <v>1</v>
      </c>
      <c r="AL314" s="55"/>
      <c r="AM314" s="51">
        <v>2</v>
      </c>
      <c r="AN314" s="55"/>
      <c r="AO314" s="51">
        <v>1</v>
      </c>
      <c r="AP314" s="57">
        <v>2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ht="18.75" customHeight="1" x14ac:dyDescent="0.2">
      <c r="A315" s="237" t="s">
        <v>73</v>
      </c>
      <c r="B315" s="421">
        <f t="shared" si="49"/>
        <v>0</v>
      </c>
      <c r="C315" s="324">
        <f t="shared" si="50"/>
        <v>0</v>
      </c>
      <c r="D315" s="326">
        <f t="shared" si="50"/>
        <v>0</v>
      </c>
      <c r="E315" s="51"/>
      <c r="F315" s="55"/>
      <c r="G315" s="51"/>
      <c r="H315" s="55"/>
      <c r="I315" s="51"/>
      <c r="J315" s="55"/>
      <c r="K315" s="51"/>
      <c r="L315" s="55"/>
      <c r="M315" s="51"/>
      <c r="N315" s="55"/>
      <c r="O315" s="51"/>
      <c r="P315" s="55"/>
      <c r="Q315" s="51"/>
      <c r="R315" s="55"/>
      <c r="S315" s="51"/>
      <c r="T315" s="55"/>
      <c r="U315" s="51"/>
      <c r="V315" s="55"/>
      <c r="W315" s="51"/>
      <c r="X315" s="55"/>
      <c r="Y315" s="51"/>
      <c r="Z315" s="55"/>
      <c r="AA315" s="51"/>
      <c r="AB315" s="55"/>
      <c r="AC315" s="51"/>
      <c r="AD315" s="55"/>
      <c r="AE315" s="51"/>
      <c r="AF315" s="55"/>
      <c r="AG315" s="51"/>
      <c r="AH315" s="55"/>
      <c r="AI315" s="51"/>
      <c r="AJ315" s="55"/>
      <c r="AK315" s="51"/>
      <c r="AL315" s="55"/>
      <c r="AM315" s="51"/>
      <c r="AN315" s="55"/>
      <c r="AO315" s="51"/>
      <c r="AP315" s="57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ht="18.75" customHeight="1" x14ac:dyDescent="0.2">
      <c r="A316" s="237" t="s">
        <v>59</v>
      </c>
      <c r="B316" s="421">
        <f t="shared" si="49"/>
        <v>1</v>
      </c>
      <c r="C316" s="324">
        <f t="shared" si="50"/>
        <v>1</v>
      </c>
      <c r="D316" s="326">
        <f t="shared" si="50"/>
        <v>0</v>
      </c>
      <c r="E316" s="51"/>
      <c r="F316" s="55"/>
      <c r="G316" s="51"/>
      <c r="H316" s="55"/>
      <c r="I316" s="51"/>
      <c r="J316" s="55"/>
      <c r="K316" s="51"/>
      <c r="L316" s="55"/>
      <c r="M316" s="51"/>
      <c r="N316" s="55"/>
      <c r="O316" s="51"/>
      <c r="P316" s="55"/>
      <c r="Q316" s="51"/>
      <c r="R316" s="55"/>
      <c r="S316" s="51"/>
      <c r="T316" s="55"/>
      <c r="U316" s="51"/>
      <c r="V316" s="55"/>
      <c r="W316" s="51"/>
      <c r="X316" s="55"/>
      <c r="Y316" s="51"/>
      <c r="Z316" s="55"/>
      <c r="AA316" s="51"/>
      <c r="AB316" s="55"/>
      <c r="AC316" s="51"/>
      <c r="AD316" s="55"/>
      <c r="AE316" s="51"/>
      <c r="AF316" s="55"/>
      <c r="AG316" s="51"/>
      <c r="AH316" s="55"/>
      <c r="AI316" s="51"/>
      <c r="AJ316" s="55"/>
      <c r="AK316" s="51"/>
      <c r="AL316" s="55"/>
      <c r="AM316" s="51"/>
      <c r="AN316" s="55"/>
      <c r="AO316" s="51">
        <v>1</v>
      </c>
      <c r="AP316" s="57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ht="18.75" customHeight="1" x14ac:dyDescent="0.2">
      <c r="A317" s="237" t="s">
        <v>247</v>
      </c>
      <c r="B317" s="421">
        <f t="shared" si="49"/>
        <v>0</v>
      </c>
      <c r="C317" s="324">
        <f t="shared" si="50"/>
        <v>0</v>
      </c>
      <c r="D317" s="326">
        <f t="shared" si="50"/>
        <v>0</v>
      </c>
      <c r="E317" s="51"/>
      <c r="F317" s="55"/>
      <c r="G317" s="51"/>
      <c r="H317" s="55"/>
      <c r="I317" s="51"/>
      <c r="J317" s="55"/>
      <c r="K317" s="51"/>
      <c r="L317" s="55"/>
      <c r="M317" s="51"/>
      <c r="N317" s="55"/>
      <c r="O317" s="51"/>
      <c r="P317" s="55"/>
      <c r="Q317" s="51"/>
      <c r="R317" s="55"/>
      <c r="S317" s="51"/>
      <c r="T317" s="55"/>
      <c r="U317" s="51"/>
      <c r="V317" s="55"/>
      <c r="W317" s="51"/>
      <c r="X317" s="55"/>
      <c r="Y317" s="51"/>
      <c r="Z317" s="55"/>
      <c r="AA317" s="51"/>
      <c r="AB317" s="55"/>
      <c r="AC317" s="51"/>
      <c r="AD317" s="55"/>
      <c r="AE317" s="51"/>
      <c r="AF317" s="55"/>
      <c r="AG317" s="51"/>
      <c r="AH317" s="55"/>
      <c r="AI317" s="51"/>
      <c r="AJ317" s="55"/>
      <c r="AK317" s="51"/>
      <c r="AL317" s="55"/>
      <c r="AM317" s="51"/>
      <c r="AN317" s="55"/>
      <c r="AO317" s="51"/>
      <c r="AP317" s="57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ht="18.75" customHeight="1" x14ac:dyDescent="0.2">
      <c r="A318" s="237" t="s">
        <v>248</v>
      </c>
      <c r="B318" s="421">
        <f t="shared" si="49"/>
        <v>0</v>
      </c>
      <c r="C318" s="324">
        <f t="shared" si="50"/>
        <v>0</v>
      </c>
      <c r="D318" s="326">
        <f t="shared" si="50"/>
        <v>0</v>
      </c>
      <c r="E318" s="51"/>
      <c r="F318" s="55"/>
      <c r="G318" s="51"/>
      <c r="H318" s="55"/>
      <c r="I318" s="51"/>
      <c r="J318" s="55"/>
      <c r="K318" s="51"/>
      <c r="L318" s="55"/>
      <c r="M318" s="51"/>
      <c r="N318" s="55"/>
      <c r="O318" s="51"/>
      <c r="P318" s="55"/>
      <c r="Q318" s="51"/>
      <c r="R318" s="55"/>
      <c r="S318" s="51"/>
      <c r="T318" s="55"/>
      <c r="U318" s="51"/>
      <c r="V318" s="55"/>
      <c r="W318" s="51"/>
      <c r="X318" s="55"/>
      <c r="Y318" s="51"/>
      <c r="Z318" s="55"/>
      <c r="AA318" s="51"/>
      <c r="AB318" s="55"/>
      <c r="AC318" s="51"/>
      <c r="AD318" s="55"/>
      <c r="AE318" s="51"/>
      <c r="AF318" s="55"/>
      <c r="AG318" s="51"/>
      <c r="AH318" s="55"/>
      <c r="AI318" s="51"/>
      <c r="AJ318" s="55"/>
      <c r="AK318" s="51"/>
      <c r="AL318" s="55"/>
      <c r="AM318" s="51"/>
      <c r="AN318" s="55"/>
      <c r="AO318" s="51"/>
      <c r="AP318" s="57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ht="18.75" customHeight="1" x14ac:dyDescent="0.2">
      <c r="A319" s="408" t="s">
        <v>249</v>
      </c>
      <c r="B319" s="422">
        <f t="shared" si="49"/>
        <v>15</v>
      </c>
      <c r="C319" s="423">
        <f t="shared" si="50"/>
        <v>4</v>
      </c>
      <c r="D319" s="350">
        <f t="shared" si="50"/>
        <v>11</v>
      </c>
      <c r="E319" s="190"/>
      <c r="F319" s="424"/>
      <c r="G319" s="190"/>
      <c r="H319" s="424"/>
      <c r="I319" s="190"/>
      <c r="J319" s="424"/>
      <c r="K319" s="190"/>
      <c r="L319" s="424"/>
      <c r="M319" s="190"/>
      <c r="N319" s="424"/>
      <c r="O319" s="190"/>
      <c r="P319" s="424"/>
      <c r="Q319" s="190"/>
      <c r="R319" s="424"/>
      <c r="S319" s="190"/>
      <c r="T319" s="424"/>
      <c r="U319" s="190"/>
      <c r="V319" s="424"/>
      <c r="W319" s="190"/>
      <c r="X319" s="424"/>
      <c r="Y319" s="190"/>
      <c r="Z319" s="424"/>
      <c r="AA319" s="190"/>
      <c r="AB319" s="424"/>
      <c r="AC319" s="190">
        <v>1</v>
      </c>
      <c r="AD319" s="424"/>
      <c r="AE319" s="190"/>
      <c r="AF319" s="424"/>
      <c r="AG319" s="190"/>
      <c r="AH319" s="424"/>
      <c r="AI319" s="190"/>
      <c r="AJ319" s="424"/>
      <c r="AK319" s="190"/>
      <c r="AL319" s="424">
        <v>2</v>
      </c>
      <c r="AM319" s="190">
        <v>1</v>
      </c>
      <c r="AN319" s="424">
        <v>1</v>
      </c>
      <c r="AO319" s="190">
        <v>2</v>
      </c>
      <c r="AP319" s="90">
        <v>8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6" spans="1:2" s="385" customFormat="1" hidden="1" x14ac:dyDescent="0.2">
      <c r="A326" s="385">
        <f>SUM(B13:B26,D31:D56,B66,B73,B80,B112:F112,B120:F120,B128:F128,C132:C133,D137:D138,B142:B144,C148:J164,B170,B171,B172:B194,B195:AS195,B196:B200,B211,B219,B226,B229:B231,B274,B276:B289,B297,B299:B319)</f>
        <v>2776</v>
      </c>
      <c r="B326" s="385">
        <f>SUM(CG6:CT239)</f>
        <v>0</v>
      </c>
    </row>
  </sheetData>
  <mergeCells count="234">
    <mergeCell ref="A298:AP298"/>
    <mergeCell ref="AV58:AV60"/>
    <mergeCell ref="A295:A296"/>
    <mergeCell ref="B295:D295"/>
    <mergeCell ref="E295:F295"/>
    <mergeCell ref="G295:H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A295:AB295"/>
    <mergeCell ref="AC295:AD295"/>
    <mergeCell ref="AE295:AF295"/>
    <mergeCell ref="AG295:AH295"/>
    <mergeCell ref="AI295:AJ295"/>
    <mergeCell ref="AK295:AL295"/>
    <mergeCell ref="AM295:AN295"/>
    <mergeCell ref="AO295:AP295"/>
    <mergeCell ref="U271:V271"/>
    <mergeCell ref="W271:X271"/>
    <mergeCell ref="Y271:Z271"/>
    <mergeCell ref="A271:A272"/>
    <mergeCell ref="B271:D271"/>
    <mergeCell ref="AA203:AB203"/>
    <mergeCell ref="M203:N203"/>
    <mergeCell ref="O203:P203"/>
    <mergeCell ref="Q203:R203"/>
    <mergeCell ref="S203:T203"/>
    <mergeCell ref="U203:V203"/>
    <mergeCell ref="W203:X203"/>
    <mergeCell ref="A275:AP275"/>
    <mergeCell ref="AA271:AB271"/>
    <mergeCell ref="AC271:AD271"/>
    <mergeCell ref="AE271:AF271"/>
    <mergeCell ref="AG271:AH271"/>
    <mergeCell ref="AI271:AJ271"/>
    <mergeCell ref="AK271:AL271"/>
    <mergeCell ref="O271:P271"/>
    <mergeCell ref="Q271:R271"/>
    <mergeCell ref="S271:T271"/>
    <mergeCell ref="A202:A204"/>
    <mergeCell ref="B202:D203"/>
    <mergeCell ref="E202:AP202"/>
    <mergeCell ref="AM271:AN271"/>
    <mergeCell ref="AO271:AP271"/>
    <mergeCell ref="AQ202:AQ204"/>
    <mergeCell ref="AR202:AR204"/>
    <mergeCell ref="E203:F203"/>
    <mergeCell ref="G203:H203"/>
    <mergeCell ref="I203:J203"/>
    <mergeCell ref="K203:L203"/>
    <mergeCell ref="AK203:AL203"/>
    <mergeCell ref="AM203:AN203"/>
    <mergeCell ref="AO203:AP203"/>
    <mergeCell ref="AC203:AD203"/>
    <mergeCell ref="AE203:AF203"/>
    <mergeCell ref="AG203:AH203"/>
    <mergeCell ref="AI203:AJ203"/>
    <mergeCell ref="E271:F271"/>
    <mergeCell ref="G271:H271"/>
    <mergeCell ref="I271:J271"/>
    <mergeCell ref="K271:L271"/>
    <mergeCell ref="M271:N271"/>
    <mergeCell ref="Y203:Z203"/>
    <mergeCell ref="AQ167:AS167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AR168:AS168"/>
    <mergeCell ref="AG168:AH168"/>
    <mergeCell ref="AI168:AJ168"/>
    <mergeCell ref="AK168:AL168"/>
    <mergeCell ref="AM168:AN168"/>
    <mergeCell ref="AO168:AP168"/>
    <mergeCell ref="AQ168:AQ169"/>
    <mergeCell ref="U168:V168"/>
    <mergeCell ref="W168:X168"/>
    <mergeCell ref="Y168:Z168"/>
    <mergeCell ref="AA168:AB168"/>
    <mergeCell ref="AC168:AD168"/>
    <mergeCell ref="AE168:AF168"/>
    <mergeCell ref="A148:A151"/>
    <mergeCell ref="A152:A156"/>
    <mergeCell ref="A157:A162"/>
    <mergeCell ref="A163:A164"/>
    <mergeCell ref="A167:A169"/>
    <mergeCell ref="B167:D168"/>
    <mergeCell ref="H140:J140"/>
    <mergeCell ref="K140:K141"/>
    <mergeCell ref="L140:L141"/>
    <mergeCell ref="A146:A147"/>
    <mergeCell ref="B146:B147"/>
    <mergeCell ref="C146:D146"/>
    <mergeCell ref="E146:F146"/>
    <mergeCell ref="G146:H146"/>
    <mergeCell ref="I146:J146"/>
    <mergeCell ref="E167:AP167"/>
    <mergeCell ref="A133:B133"/>
    <mergeCell ref="A135:C136"/>
    <mergeCell ref="D135:D136"/>
    <mergeCell ref="E135:G135"/>
    <mergeCell ref="H135:H136"/>
    <mergeCell ref="A140:A141"/>
    <mergeCell ref="B140:B141"/>
    <mergeCell ref="C140:E140"/>
    <mergeCell ref="F140:F141"/>
    <mergeCell ref="G140:G141"/>
    <mergeCell ref="A130:B131"/>
    <mergeCell ref="C130:C131"/>
    <mergeCell ref="D130:F130"/>
    <mergeCell ref="G130:G131"/>
    <mergeCell ref="AC59:AD59"/>
    <mergeCell ref="AE59:AF59"/>
    <mergeCell ref="AG59:AH59"/>
    <mergeCell ref="AI59:AJ59"/>
    <mergeCell ref="AK59:AL59"/>
    <mergeCell ref="Q59:R59"/>
    <mergeCell ref="S59:T59"/>
    <mergeCell ref="U59:V59"/>
    <mergeCell ref="W59:X59"/>
    <mergeCell ref="Y59:Z59"/>
    <mergeCell ref="AA59:AB59"/>
    <mergeCell ref="E58:AP58"/>
    <mergeCell ref="AQ58:AQ60"/>
    <mergeCell ref="AR58:AT58"/>
    <mergeCell ref="AU58:AU60"/>
    <mergeCell ref="E59:F59"/>
    <mergeCell ref="G59:H59"/>
    <mergeCell ref="I59:J59"/>
    <mergeCell ref="K59:L59"/>
    <mergeCell ref="M59:N59"/>
    <mergeCell ref="O59:P59"/>
    <mergeCell ref="AO59:AP59"/>
    <mergeCell ref="AR59:AR60"/>
    <mergeCell ref="AS59:AS60"/>
    <mergeCell ref="AT59:AT60"/>
    <mergeCell ref="AM59:AN59"/>
    <mergeCell ref="B52:C52"/>
    <mergeCell ref="A53:C53"/>
    <mergeCell ref="A54:C54"/>
    <mergeCell ref="A55:C55"/>
    <mergeCell ref="A56:C56"/>
    <mergeCell ref="A58:A60"/>
    <mergeCell ref="B58:D59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1:C31"/>
    <mergeCell ref="A32:A50"/>
    <mergeCell ref="B32:C32"/>
    <mergeCell ref="B33:C33"/>
    <mergeCell ref="B34:C34"/>
    <mergeCell ref="B35:C35"/>
    <mergeCell ref="B36:C36"/>
    <mergeCell ref="B37:C37"/>
    <mergeCell ref="B38:C38"/>
    <mergeCell ref="B39:C39"/>
    <mergeCell ref="AT28:AT30"/>
    <mergeCell ref="AU28:AU30"/>
    <mergeCell ref="E29:F29"/>
    <mergeCell ref="G29:H29"/>
    <mergeCell ref="I29:J29"/>
    <mergeCell ref="K29:L29"/>
    <mergeCell ref="M29:N29"/>
    <mergeCell ref="O29:P29"/>
    <mergeCell ref="Q29:R29"/>
    <mergeCell ref="S29:T29"/>
    <mergeCell ref="AK29:AL29"/>
    <mergeCell ref="AM29:AN29"/>
    <mergeCell ref="AO29:AP29"/>
    <mergeCell ref="AQ29:AQ30"/>
    <mergeCell ref="AR29:AR30"/>
    <mergeCell ref="AS29:AS30"/>
    <mergeCell ref="Y29:Z29"/>
    <mergeCell ref="AA29:AB29"/>
    <mergeCell ref="AC29:AD29"/>
    <mergeCell ref="AE29:AF29"/>
    <mergeCell ref="AG29:AH29"/>
    <mergeCell ref="AI29:AJ29"/>
    <mergeCell ref="A28:A30"/>
    <mergeCell ref="B28:C30"/>
    <mergeCell ref="D28:D30"/>
    <mergeCell ref="E28:AP28"/>
    <mergeCell ref="AQ28:AS28"/>
    <mergeCell ref="U29:V29"/>
    <mergeCell ref="W29:X29"/>
    <mergeCell ref="AE11:AF11"/>
    <mergeCell ref="AG11:AH11"/>
    <mergeCell ref="AI11:AJ11"/>
    <mergeCell ref="AK11:AL11"/>
    <mergeCell ref="AM11:AN11"/>
    <mergeCell ref="AO11:AP11"/>
    <mergeCell ref="AU10:AU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Q11:AQ12"/>
    <mergeCell ref="AR11:AR12"/>
    <mergeCell ref="AS11:AS12"/>
    <mergeCell ref="A6:N6"/>
    <mergeCell ref="A10:A12"/>
    <mergeCell ref="B10:D11"/>
    <mergeCell ref="E10:AP10"/>
    <mergeCell ref="AQ10:AS10"/>
    <mergeCell ref="AT10:AT12"/>
    <mergeCell ref="W11:X11"/>
    <mergeCell ref="Y11:Z11"/>
    <mergeCell ref="AA11:AB11"/>
    <mergeCell ref="AC11:AD11"/>
  </mergeCells>
  <dataValidations count="2">
    <dataValidation operator="greaterThanOrEqual" allowBlank="1" showInputMessage="1" showErrorMessage="1" error="Valor no Permitido" sqref="A270 A290:D293 A294" xr:uid="{67AACD69-6861-45A8-B99D-E299F78523DE}"/>
    <dataValidation type="whole" operator="greaterThanOrEqual" allowBlank="1" showInputMessage="1" showErrorMessage="1" error="Valor no Permitido" sqref="B294:D319 A10:A269 A271:A289 E10:AV319 B10:D289 A295:A319" xr:uid="{8B78AC8C-316A-4C70-BADA-17166C0ECAAD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2020-01-16T14:47:02Z</dcterms:modified>
</cp:coreProperties>
</file>