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TALIA\CONSOLIDADOS AÑO 2019\REM CONSOLIDADOS 2019\REM A\"/>
    </mc:Choice>
  </mc:AlternateContent>
  <xr:revisionPtr revIDLastSave="0" documentId="13_ncr:1_{22D0E771-912F-4F8E-8530-773F21695447}" xr6:coauthVersionLast="41" xr6:coauthVersionMax="41" xr10:uidLastSave="{00000000-0000-0000-0000-000000000000}"/>
  <bookViews>
    <workbookView xWindow="-120" yWindow="-120" windowWidth="24240" windowHeight="13140" tabRatio="826" activeTab="12" xr2:uid="{00000000-000D-0000-FFFF-FFFF00000000}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3" i="12" l="1"/>
  <c r="F83" i="12"/>
  <c r="E83" i="12"/>
  <c r="D83" i="12"/>
  <c r="C83" i="12"/>
  <c r="B82" i="12"/>
  <c r="B80" i="12"/>
  <c r="B79" i="12"/>
  <c r="B78" i="12"/>
  <c r="B83" i="12" s="1"/>
  <c r="B77" i="12"/>
  <c r="B76" i="12"/>
  <c r="B75" i="12"/>
  <c r="I71" i="12"/>
  <c r="H71" i="12"/>
  <c r="G71" i="12"/>
  <c r="F71" i="12"/>
  <c r="E71" i="12"/>
  <c r="D71" i="12"/>
  <c r="C71" i="12"/>
  <c r="B71" i="12"/>
  <c r="C54" i="12"/>
  <c r="C53" i="12"/>
  <c r="C52" i="12"/>
  <c r="CL51" i="12"/>
  <c r="CK51" i="12"/>
  <c r="CJ51" i="12"/>
  <c r="CI51" i="12"/>
  <c r="CH51" i="12"/>
  <c r="CG51" i="12"/>
  <c r="CF51" i="12"/>
  <c r="CE51" i="12"/>
  <c r="CD51" i="12"/>
  <c r="CC51" i="12"/>
  <c r="CB51" i="12"/>
  <c r="CA51" i="12"/>
  <c r="C51" i="12"/>
  <c r="C50" i="12"/>
  <c r="CH47" i="12"/>
  <c r="CG47" i="12"/>
  <c r="CB47" i="12"/>
  <c r="CA47" i="12"/>
  <c r="CH42" i="12"/>
  <c r="CG42" i="12"/>
  <c r="CB42" i="12"/>
  <c r="CA42" i="12"/>
  <c r="D42" i="12" s="1"/>
  <c r="CH41" i="12"/>
  <c r="CG41" i="12"/>
  <c r="CB41" i="12"/>
  <c r="D41" i="12" s="1"/>
  <c r="CA41" i="12"/>
  <c r="CH40" i="12"/>
  <c r="CG40" i="12"/>
  <c r="B195" i="12" s="1"/>
  <c r="CB40" i="12"/>
  <c r="CA40" i="12"/>
  <c r="D40" i="12"/>
  <c r="B35" i="12"/>
  <c r="B23" i="12"/>
  <c r="B22" i="12"/>
  <c r="B21" i="12"/>
  <c r="B20" i="12"/>
  <c r="B19" i="12"/>
  <c r="U16" i="12"/>
  <c r="P16" i="12"/>
  <c r="K16" i="12"/>
  <c r="G16" i="12"/>
  <c r="U15" i="12"/>
  <c r="P15" i="12"/>
  <c r="K15" i="12"/>
  <c r="G15" i="12"/>
  <c r="U14" i="12"/>
  <c r="P14" i="12"/>
  <c r="K14" i="12"/>
  <c r="G14" i="12"/>
  <c r="U13" i="12"/>
  <c r="P13" i="12"/>
  <c r="K13" i="12"/>
  <c r="G13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A195" i="12" s="1"/>
  <c r="B12" i="12"/>
  <c r="A5" i="12"/>
  <c r="A4" i="12"/>
  <c r="A3" i="12"/>
  <c r="A2" i="12"/>
  <c r="G83" i="11" l="1"/>
  <c r="F83" i="11"/>
  <c r="E83" i="11"/>
  <c r="D83" i="11"/>
  <c r="C83" i="11"/>
  <c r="B82" i="11"/>
  <c r="B80" i="11"/>
  <c r="B79" i="11"/>
  <c r="B78" i="11"/>
  <c r="B83" i="11" s="1"/>
  <c r="B77" i="11"/>
  <c r="B76" i="11"/>
  <c r="B75" i="11"/>
  <c r="I71" i="11"/>
  <c r="H71" i="11"/>
  <c r="G71" i="11"/>
  <c r="F71" i="11"/>
  <c r="E71" i="11"/>
  <c r="D71" i="11"/>
  <c r="C71" i="11"/>
  <c r="B71" i="11"/>
  <c r="C54" i="11"/>
  <c r="C53" i="11"/>
  <c r="C52" i="11"/>
  <c r="CL51" i="11"/>
  <c r="CK51" i="11"/>
  <c r="CJ51" i="11"/>
  <c r="CI51" i="11"/>
  <c r="CH51" i="11"/>
  <c r="CG51" i="11"/>
  <c r="CF51" i="11"/>
  <c r="CE51" i="11"/>
  <c r="CD51" i="11"/>
  <c r="CC51" i="11"/>
  <c r="CB51" i="11"/>
  <c r="CA51" i="11"/>
  <c r="C51" i="11"/>
  <c r="C50" i="11"/>
  <c r="CH47" i="11"/>
  <c r="CG47" i="11"/>
  <c r="CB47" i="11"/>
  <c r="CA47" i="11"/>
  <c r="CH42" i="11"/>
  <c r="CG42" i="11"/>
  <c r="CB42" i="11"/>
  <c r="CA42" i="11"/>
  <c r="D42" i="11" s="1"/>
  <c r="CH41" i="11"/>
  <c r="CG41" i="11"/>
  <c r="CB41" i="11"/>
  <c r="D41" i="11" s="1"/>
  <c r="CA41" i="11"/>
  <c r="CH40" i="11"/>
  <c r="CG40" i="11"/>
  <c r="B195" i="11" s="1"/>
  <c r="CB40" i="11"/>
  <c r="CA40" i="11"/>
  <c r="D40" i="11"/>
  <c r="B35" i="11"/>
  <c r="B23" i="11"/>
  <c r="B22" i="11"/>
  <c r="B21" i="11"/>
  <c r="B20" i="11"/>
  <c r="B19" i="11"/>
  <c r="U16" i="11"/>
  <c r="P16" i="11"/>
  <c r="K16" i="11"/>
  <c r="G16" i="11"/>
  <c r="U15" i="11"/>
  <c r="P15" i="11"/>
  <c r="K15" i="11"/>
  <c r="G15" i="11"/>
  <c r="U14" i="11"/>
  <c r="P14" i="11"/>
  <c r="K14" i="11"/>
  <c r="G14" i="11"/>
  <c r="U13" i="11"/>
  <c r="P13" i="11"/>
  <c r="K13" i="11"/>
  <c r="G13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A195" i="11" s="1"/>
  <c r="B12" i="11"/>
  <c r="A5" i="11"/>
  <c r="A4" i="11"/>
  <c r="A3" i="11"/>
  <c r="A2" i="11"/>
  <c r="G83" i="10" l="1"/>
  <c r="F83" i="10"/>
  <c r="E83" i="10"/>
  <c r="D83" i="10"/>
  <c r="C83" i="10"/>
  <c r="B82" i="10"/>
  <c r="B80" i="10"/>
  <c r="B79" i="10"/>
  <c r="B78" i="10"/>
  <c r="B83" i="10" s="1"/>
  <c r="B77" i="10"/>
  <c r="B76" i="10"/>
  <c r="B75" i="10"/>
  <c r="I71" i="10"/>
  <c r="H71" i="10"/>
  <c r="G71" i="10"/>
  <c r="F71" i="10"/>
  <c r="E71" i="10"/>
  <c r="D71" i="10"/>
  <c r="C71" i="10"/>
  <c r="B71" i="10"/>
  <c r="C54" i="10"/>
  <c r="C53" i="10"/>
  <c r="C52" i="10"/>
  <c r="CL51" i="10"/>
  <c r="CK51" i="10"/>
  <c r="CJ51" i="10"/>
  <c r="CI51" i="10"/>
  <c r="CH51" i="10"/>
  <c r="CG51" i="10"/>
  <c r="CF51" i="10"/>
  <c r="CE51" i="10"/>
  <c r="CD51" i="10"/>
  <c r="CC51" i="10"/>
  <c r="CB51" i="10"/>
  <c r="CA51" i="10"/>
  <c r="C51" i="10"/>
  <c r="C50" i="10"/>
  <c r="CH47" i="10"/>
  <c r="CG47" i="10"/>
  <c r="CB47" i="10"/>
  <c r="CA47" i="10"/>
  <c r="CH42" i="10"/>
  <c r="CG42" i="10"/>
  <c r="CB42" i="10"/>
  <c r="CA42" i="10"/>
  <c r="D42" i="10" s="1"/>
  <c r="CH41" i="10"/>
  <c r="CG41" i="10"/>
  <c r="CB41" i="10"/>
  <c r="D41" i="10" s="1"/>
  <c r="CA41" i="10"/>
  <c r="CH40" i="10"/>
  <c r="CG40" i="10"/>
  <c r="B195" i="10" s="1"/>
  <c r="CB40" i="10"/>
  <c r="CA40" i="10"/>
  <c r="D40" i="10"/>
  <c r="B35" i="10"/>
  <c r="B23" i="10"/>
  <c r="B22" i="10"/>
  <c r="B21" i="10"/>
  <c r="B20" i="10"/>
  <c r="B19" i="10"/>
  <c r="U16" i="10"/>
  <c r="P16" i="10"/>
  <c r="K16" i="10"/>
  <c r="G16" i="10"/>
  <c r="U15" i="10"/>
  <c r="P15" i="10"/>
  <c r="K15" i="10"/>
  <c r="G15" i="10"/>
  <c r="U14" i="10"/>
  <c r="P14" i="10"/>
  <c r="K14" i="10"/>
  <c r="G14" i="10"/>
  <c r="U13" i="10"/>
  <c r="P13" i="10"/>
  <c r="K13" i="10"/>
  <c r="G13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A195" i="10" s="1"/>
  <c r="B12" i="10"/>
  <c r="A5" i="10"/>
  <c r="A4" i="10"/>
  <c r="A3" i="10"/>
  <c r="A2" i="10"/>
  <c r="D14" i="13" l="1"/>
  <c r="D13" i="13"/>
  <c r="C14" i="13"/>
  <c r="C13" i="13"/>
  <c r="B14" i="13"/>
  <c r="B13" i="13"/>
  <c r="G83" i="9" l="1"/>
  <c r="F83" i="9"/>
  <c r="E83" i="9"/>
  <c r="D83" i="9"/>
  <c r="C83" i="9"/>
  <c r="B82" i="9"/>
  <c r="B80" i="9"/>
  <c r="B79" i="9"/>
  <c r="B78" i="9"/>
  <c r="B77" i="9"/>
  <c r="B76" i="9"/>
  <c r="B75" i="9"/>
  <c r="I71" i="9"/>
  <c r="H71" i="9"/>
  <c r="G71" i="9"/>
  <c r="F71" i="9"/>
  <c r="E71" i="9"/>
  <c r="D71" i="9"/>
  <c r="C71" i="9"/>
  <c r="B71" i="9"/>
  <c r="C54" i="9"/>
  <c r="C53" i="9"/>
  <c r="C52" i="9"/>
  <c r="CL51" i="9"/>
  <c r="CK51" i="9"/>
  <c r="CJ51" i="9"/>
  <c r="CI51" i="9"/>
  <c r="CH51" i="9"/>
  <c r="CG51" i="9"/>
  <c r="CF51" i="9"/>
  <c r="CE51" i="9"/>
  <c r="CD51" i="9"/>
  <c r="CC51" i="9"/>
  <c r="CB51" i="9"/>
  <c r="CA51" i="9"/>
  <c r="C51" i="9"/>
  <c r="C50" i="9"/>
  <c r="CH47" i="9"/>
  <c r="CG47" i="9"/>
  <c r="CB47" i="9"/>
  <c r="CA47" i="9"/>
  <c r="CH42" i="9"/>
  <c r="CG42" i="9"/>
  <c r="CB42" i="9"/>
  <c r="CA42" i="9"/>
  <c r="D42" i="9" s="1"/>
  <c r="CH41" i="9"/>
  <c r="CG41" i="9"/>
  <c r="CB41" i="9"/>
  <c r="CA41" i="9"/>
  <c r="CH40" i="9"/>
  <c r="CG40" i="9"/>
  <c r="CB40" i="9"/>
  <c r="CA40" i="9"/>
  <c r="D40" i="9" s="1"/>
  <c r="B35" i="9"/>
  <c r="B23" i="9"/>
  <c r="B22" i="9"/>
  <c r="B21" i="9"/>
  <c r="B20" i="9"/>
  <c r="B19" i="9"/>
  <c r="U16" i="9"/>
  <c r="P16" i="9"/>
  <c r="K16" i="9"/>
  <c r="G16" i="9"/>
  <c r="U15" i="9"/>
  <c r="P15" i="9"/>
  <c r="K15" i="9"/>
  <c r="G15" i="9"/>
  <c r="U14" i="9"/>
  <c r="P14" i="9"/>
  <c r="K14" i="9"/>
  <c r="G14" i="9"/>
  <c r="U13" i="9"/>
  <c r="P13" i="9"/>
  <c r="K13" i="9"/>
  <c r="G13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5" i="9"/>
  <c r="A4" i="9"/>
  <c r="A3" i="9"/>
  <c r="A2" i="9"/>
  <c r="D41" i="9" l="1"/>
  <c r="A195" i="9"/>
  <c r="B195" i="9"/>
  <c r="B83" i="9"/>
  <c r="G83" i="8"/>
  <c r="F83" i="8"/>
  <c r="E83" i="8"/>
  <c r="D83" i="8"/>
  <c r="C83" i="8"/>
  <c r="B82" i="8"/>
  <c r="B80" i="8"/>
  <c r="B79" i="8"/>
  <c r="B78" i="8"/>
  <c r="B77" i="8"/>
  <c r="B76" i="8"/>
  <c r="B75" i="8"/>
  <c r="I71" i="8"/>
  <c r="H71" i="8"/>
  <c r="G71" i="8"/>
  <c r="F71" i="8"/>
  <c r="E71" i="8"/>
  <c r="D71" i="8"/>
  <c r="C71" i="8"/>
  <c r="B71" i="8"/>
  <c r="C54" i="8"/>
  <c r="C53" i="8"/>
  <c r="C52" i="8"/>
  <c r="CL51" i="8"/>
  <c r="CK51" i="8"/>
  <c r="CJ51" i="8"/>
  <c r="CI51" i="8"/>
  <c r="CH51" i="8"/>
  <c r="CG51" i="8"/>
  <c r="CF51" i="8"/>
  <c r="CE51" i="8"/>
  <c r="CD51" i="8"/>
  <c r="CC51" i="8"/>
  <c r="CB51" i="8"/>
  <c r="CA51" i="8"/>
  <c r="C51" i="8"/>
  <c r="C50" i="8"/>
  <c r="CH47" i="8"/>
  <c r="CG47" i="8"/>
  <c r="CB47" i="8"/>
  <c r="CA47" i="8"/>
  <c r="CH42" i="8"/>
  <c r="CG42" i="8"/>
  <c r="CB42" i="8"/>
  <c r="CA42" i="8"/>
  <c r="D42" i="8" s="1"/>
  <c r="CH41" i="8"/>
  <c r="CG41" i="8"/>
  <c r="CB41" i="8"/>
  <c r="CA41" i="8"/>
  <c r="CH40" i="8"/>
  <c r="CG40" i="8"/>
  <c r="CB40" i="8"/>
  <c r="CA40" i="8"/>
  <c r="D40" i="8" s="1"/>
  <c r="B35" i="8"/>
  <c r="B23" i="8"/>
  <c r="B22" i="8"/>
  <c r="B21" i="8"/>
  <c r="B20" i="8"/>
  <c r="B19" i="8"/>
  <c r="U16" i="8"/>
  <c r="P16" i="8"/>
  <c r="K16" i="8"/>
  <c r="G16" i="8"/>
  <c r="U15" i="8"/>
  <c r="P15" i="8"/>
  <c r="K15" i="8"/>
  <c r="G15" i="8"/>
  <c r="U14" i="8"/>
  <c r="P14" i="8"/>
  <c r="K14" i="8"/>
  <c r="G14" i="8"/>
  <c r="U13" i="8"/>
  <c r="P13" i="8"/>
  <c r="K13" i="8"/>
  <c r="G13" i="8"/>
  <c r="G12" i="8" s="1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F12" i="8"/>
  <c r="E12" i="8"/>
  <c r="D12" i="8"/>
  <c r="C12" i="8"/>
  <c r="B12" i="8"/>
  <c r="A5" i="8"/>
  <c r="A4" i="8"/>
  <c r="A3" i="8"/>
  <c r="A2" i="8"/>
  <c r="B83" i="8" l="1"/>
  <c r="D41" i="8"/>
  <c r="B195" i="8"/>
  <c r="A195" i="8"/>
  <c r="G83" i="7"/>
  <c r="F83" i="7"/>
  <c r="E83" i="7"/>
  <c r="D83" i="7"/>
  <c r="C83" i="7"/>
  <c r="B82" i="7"/>
  <c r="B80" i="7"/>
  <c r="B79" i="7"/>
  <c r="B78" i="7"/>
  <c r="B77" i="7"/>
  <c r="B76" i="7"/>
  <c r="B75" i="7"/>
  <c r="I71" i="7"/>
  <c r="H71" i="7"/>
  <c r="G71" i="7"/>
  <c r="F71" i="7"/>
  <c r="E71" i="7"/>
  <c r="D71" i="7"/>
  <c r="C71" i="7"/>
  <c r="B71" i="7"/>
  <c r="C54" i="7"/>
  <c r="C53" i="7"/>
  <c r="C52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C51" i="7"/>
  <c r="C50" i="7"/>
  <c r="CH47" i="7"/>
  <c r="CG47" i="7"/>
  <c r="CB47" i="7"/>
  <c r="CA47" i="7"/>
  <c r="CH42" i="7"/>
  <c r="CG42" i="7"/>
  <c r="CB42" i="7"/>
  <c r="CA42" i="7"/>
  <c r="D42" i="7" s="1"/>
  <c r="CH41" i="7"/>
  <c r="CG41" i="7"/>
  <c r="CB41" i="7"/>
  <c r="CA41" i="7"/>
  <c r="CH40" i="7"/>
  <c r="CG40" i="7"/>
  <c r="B195" i="7" s="1"/>
  <c r="CB40" i="7"/>
  <c r="CA40" i="7"/>
  <c r="D40" i="7" s="1"/>
  <c r="B35" i="7"/>
  <c r="B23" i="7"/>
  <c r="B22" i="7"/>
  <c r="B21" i="7"/>
  <c r="B20" i="7"/>
  <c r="B19" i="7"/>
  <c r="U16" i="7"/>
  <c r="P16" i="7"/>
  <c r="K16" i="7"/>
  <c r="G16" i="7"/>
  <c r="U15" i="7"/>
  <c r="P15" i="7"/>
  <c r="K15" i="7"/>
  <c r="G15" i="7"/>
  <c r="U14" i="7"/>
  <c r="P14" i="7"/>
  <c r="K14" i="7"/>
  <c r="G14" i="7"/>
  <c r="U13" i="7"/>
  <c r="P13" i="7"/>
  <c r="K13" i="7"/>
  <c r="G13" i="7"/>
  <c r="G12" i="7" s="1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F12" i="7"/>
  <c r="E12" i="7"/>
  <c r="D12" i="7"/>
  <c r="C12" i="7"/>
  <c r="B12" i="7"/>
  <c r="A5" i="7"/>
  <c r="A4" i="7"/>
  <c r="A3" i="7"/>
  <c r="A2" i="7"/>
  <c r="B83" i="7" l="1"/>
  <c r="A195" i="7" s="1"/>
  <c r="D41" i="7"/>
  <c r="G83" i="6"/>
  <c r="F83" i="6"/>
  <c r="E83" i="6"/>
  <c r="D83" i="6"/>
  <c r="C83" i="6"/>
  <c r="B82" i="6"/>
  <c r="B80" i="6"/>
  <c r="B79" i="6"/>
  <c r="B78" i="6"/>
  <c r="B77" i="6"/>
  <c r="B76" i="6"/>
  <c r="B75" i="6"/>
  <c r="I71" i="6"/>
  <c r="H71" i="6"/>
  <c r="G71" i="6"/>
  <c r="F71" i="6"/>
  <c r="E71" i="6"/>
  <c r="D71" i="6"/>
  <c r="C71" i="6"/>
  <c r="B71" i="6"/>
  <c r="C54" i="6"/>
  <c r="C53" i="6"/>
  <c r="C52" i="6"/>
  <c r="CL51" i="6"/>
  <c r="CK51" i="6"/>
  <c r="CJ51" i="6"/>
  <c r="CI51" i="6"/>
  <c r="CH51" i="6"/>
  <c r="CG51" i="6"/>
  <c r="CF51" i="6"/>
  <c r="CE51" i="6"/>
  <c r="CD51" i="6"/>
  <c r="CC51" i="6"/>
  <c r="CB51" i="6"/>
  <c r="CA51" i="6"/>
  <c r="C51" i="6"/>
  <c r="C50" i="6"/>
  <c r="CH47" i="6"/>
  <c r="CG47" i="6"/>
  <c r="CB47" i="6"/>
  <c r="CA47" i="6"/>
  <c r="CH42" i="6"/>
  <c r="CG42" i="6"/>
  <c r="CB42" i="6"/>
  <c r="CA42" i="6"/>
  <c r="CH41" i="6"/>
  <c r="CG41" i="6"/>
  <c r="CB41" i="6"/>
  <c r="CA41" i="6"/>
  <c r="CH40" i="6"/>
  <c r="CG40" i="6"/>
  <c r="CB40" i="6"/>
  <c r="CA40" i="6"/>
  <c r="B35" i="6"/>
  <c r="B23" i="6"/>
  <c r="B22" i="6"/>
  <c r="B21" i="6"/>
  <c r="B20" i="6"/>
  <c r="B19" i="6"/>
  <c r="U16" i="6"/>
  <c r="P16" i="6"/>
  <c r="K16" i="6"/>
  <c r="G16" i="6"/>
  <c r="U15" i="6"/>
  <c r="P15" i="6"/>
  <c r="K15" i="6"/>
  <c r="G15" i="6"/>
  <c r="U14" i="6"/>
  <c r="P14" i="6"/>
  <c r="K14" i="6"/>
  <c r="G14" i="6"/>
  <c r="U13" i="6"/>
  <c r="P13" i="6"/>
  <c r="K13" i="6"/>
  <c r="G13" i="6"/>
  <c r="G12" i="6" s="1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F12" i="6"/>
  <c r="E12" i="6"/>
  <c r="D12" i="6"/>
  <c r="C12" i="6"/>
  <c r="B12" i="6"/>
  <c r="A5" i="6"/>
  <c r="A4" i="6"/>
  <c r="A3" i="6"/>
  <c r="A2" i="6"/>
  <c r="D41" i="6" l="1"/>
  <c r="D40" i="6"/>
  <c r="A195" i="6"/>
  <c r="B83" i="6"/>
  <c r="B195" i="6"/>
  <c r="D42" i="6"/>
  <c r="F71" i="4"/>
  <c r="G83" i="5" l="1"/>
  <c r="F83" i="5"/>
  <c r="E83" i="5"/>
  <c r="D83" i="5"/>
  <c r="C83" i="5"/>
  <c r="B82" i="5"/>
  <c r="B80" i="5"/>
  <c r="B79" i="5"/>
  <c r="B78" i="5"/>
  <c r="B77" i="5"/>
  <c r="B76" i="5"/>
  <c r="B75" i="5"/>
  <c r="I71" i="5"/>
  <c r="H71" i="5"/>
  <c r="G71" i="5"/>
  <c r="F71" i="5"/>
  <c r="E71" i="5"/>
  <c r="D71" i="5"/>
  <c r="C71" i="5"/>
  <c r="B71" i="5"/>
  <c r="C54" i="5"/>
  <c r="C53" i="5"/>
  <c r="C52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C51" i="5"/>
  <c r="C50" i="5"/>
  <c r="CH47" i="5"/>
  <c r="CG47" i="5"/>
  <c r="CB47" i="5"/>
  <c r="CA47" i="5"/>
  <c r="CH42" i="5"/>
  <c r="CG42" i="5"/>
  <c r="CB42" i="5"/>
  <c r="CA42" i="5"/>
  <c r="D42" i="5" s="1"/>
  <c r="CH41" i="5"/>
  <c r="CG41" i="5"/>
  <c r="CB41" i="5"/>
  <c r="CA41" i="5"/>
  <c r="D41" i="5" s="1"/>
  <c r="CH40" i="5"/>
  <c r="CG40" i="5"/>
  <c r="CB40" i="5"/>
  <c r="CA40" i="5"/>
  <c r="B35" i="5"/>
  <c r="B23" i="5"/>
  <c r="B22" i="5"/>
  <c r="B21" i="5"/>
  <c r="B20" i="5"/>
  <c r="B19" i="5"/>
  <c r="U16" i="5"/>
  <c r="P16" i="5"/>
  <c r="K16" i="5"/>
  <c r="G16" i="5"/>
  <c r="U15" i="5"/>
  <c r="P15" i="5"/>
  <c r="K15" i="5"/>
  <c r="G15" i="5"/>
  <c r="U14" i="5"/>
  <c r="P14" i="5"/>
  <c r="K14" i="5"/>
  <c r="G14" i="5"/>
  <c r="U13" i="5"/>
  <c r="U12" i="5" s="1"/>
  <c r="P13" i="5"/>
  <c r="K13" i="5"/>
  <c r="G13" i="5"/>
  <c r="G12" i="5" s="1"/>
  <c r="Y12" i="5"/>
  <c r="X12" i="5"/>
  <c r="W12" i="5"/>
  <c r="V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F12" i="5"/>
  <c r="E12" i="5"/>
  <c r="D12" i="5"/>
  <c r="C12" i="5"/>
  <c r="B12" i="5"/>
  <c r="A5" i="5"/>
  <c r="A4" i="5"/>
  <c r="A3" i="5"/>
  <c r="A2" i="5"/>
  <c r="D40" i="5" l="1"/>
  <c r="B195" i="5"/>
  <c r="B83" i="5"/>
  <c r="A195" i="5" s="1"/>
  <c r="G83" i="4"/>
  <c r="F83" i="4"/>
  <c r="E83" i="4"/>
  <c r="D83" i="4"/>
  <c r="C83" i="4"/>
  <c r="B82" i="4"/>
  <c r="B80" i="4"/>
  <c r="B79" i="4"/>
  <c r="B78" i="4"/>
  <c r="B77" i="4"/>
  <c r="B76" i="4"/>
  <c r="B75" i="4"/>
  <c r="I71" i="4"/>
  <c r="H71" i="4"/>
  <c r="G71" i="4"/>
  <c r="E71" i="4"/>
  <c r="D71" i="4"/>
  <c r="C71" i="4"/>
  <c r="B71" i="4"/>
  <c r="C54" i="4"/>
  <c r="C53" i="4"/>
  <c r="C52" i="4"/>
  <c r="CL51" i="4"/>
  <c r="CK51" i="4"/>
  <c r="CJ51" i="4"/>
  <c r="CI51" i="4"/>
  <c r="CH51" i="4"/>
  <c r="CG51" i="4"/>
  <c r="CF51" i="4"/>
  <c r="CE51" i="4"/>
  <c r="CD51" i="4"/>
  <c r="CC51" i="4"/>
  <c r="CB51" i="4"/>
  <c r="CA51" i="4"/>
  <c r="C51" i="4"/>
  <c r="C50" i="4"/>
  <c r="CH47" i="4"/>
  <c r="CG47" i="4"/>
  <c r="CB47" i="4"/>
  <c r="CA47" i="4"/>
  <c r="CH42" i="4"/>
  <c r="CG42" i="4"/>
  <c r="CB42" i="4"/>
  <c r="CA42" i="4"/>
  <c r="CH41" i="4"/>
  <c r="CG41" i="4"/>
  <c r="CB41" i="4"/>
  <c r="CA41" i="4"/>
  <c r="CH40" i="4"/>
  <c r="CG40" i="4"/>
  <c r="CB40" i="4"/>
  <c r="CA40" i="4"/>
  <c r="B35" i="4"/>
  <c r="B23" i="4"/>
  <c r="B22" i="4"/>
  <c r="B21" i="4"/>
  <c r="B20" i="4"/>
  <c r="B19" i="4"/>
  <c r="U16" i="4"/>
  <c r="P16" i="4"/>
  <c r="K16" i="4"/>
  <c r="G16" i="4"/>
  <c r="U15" i="4"/>
  <c r="P15" i="4"/>
  <c r="K15" i="4"/>
  <c r="G15" i="4"/>
  <c r="U14" i="4"/>
  <c r="P14" i="4"/>
  <c r="K14" i="4"/>
  <c r="G14" i="4"/>
  <c r="U13" i="4"/>
  <c r="P13" i="4"/>
  <c r="K13" i="4"/>
  <c r="G13" i="4"/>
  <c r="G12" i="4" s="1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F12" i="4"/>
  <c r="E12" i="4"/>
  <c r="D12" i="4"/>
  <c r="C12" i="4"/>
  <c r="B12" i="4"/>
  <c r="A5" i="4"/>
  <c r="A4" i="4"/>
  <c r="A3" i="4"/>
  <c r="A2" i="4"/>
  <c r="D41" i="4" l="1"/>
  <c r="D40" i="4"/>
  <c r="D42" i="4"/>
  <c r="B195" i="4"/>
  <c r="B83" i="4"/>
  <c r="A195" i="4" s="1"/>
  <c r="G83" i="3"/>
  <c r="F83" i="3"/>
  <c r="E83" i="3"/>
  <c r="D83" i="3"/>
  <c r="C83" i="3"/>
  <c r="B82" i="3"/>
  <c r="B80" i="3"/>
  <c r="B79" i="3"/>
  <c r="B78" i="3"/>
  <c r="B77" i="3"/>
  <c r="B76" i="3"/>
  <c r="B75" i="3"/>
  <c r="I71" i="3"/>
  <c r="H71" i="3"/>
  <c r="G71" i="3"/>
  <c r="F71" i="3"/>
  <c r="E71" i="3"/>
  <c r="D71" i="3"/>
  <c r="C71" i="3"/>
  <c r="B71" i="3"/>
  <c r="C54" i="3"/>
  <c r="C53" i="3"/>
  <c r="C52" i="3"/>
  <c r="CL51" i="3"/>
  <c r="CK51" i="3"/>
  <c r="CJ51" i="3"/>
  <c r="CI51" i="3"/>
  <c r="CH51" i="3"/>
  <c r="CG51" i="3"/>
  <c r="CF51" i="3"/>
  <c r="CE51" i="3"/>
  <c r="CD51" i="3"/>
  <c r="CC51" i="3"/>
  <c r="CB51" i="3"/>
  <c r="CA51" i="3"/>
  <c r="C51" i="3"/>
  <c r="C50" i="3"/>
  <c r="CH47" i="3"/>
  <c r="CG47" i="3"/>
  <c r="CB47" i="3"/>
  <c r="CA47" i="3"/>
  <c r="CH42" i="3"/>
  <c r="CG42" i="3"/>
  <c r="CB42" i="3"/>
  <c r="CA42" i="3"/>
  <c r="CH41" i="3"/>
  <c r="CG41" i="3"/>
  <c r="CB41" i="3"/>
  <c r="CA41" i="3"/>
  <c r="CH40" i="3"/>
  <c r="CG40" i="3"/>
  <c r="CB40" i="3"/>
  <c r="CA40" i="3"/>
  <c r="B35" i="3"/>
  <c r="B23" i="3"/>
  <c r="B22" i="3"/>
  <c r="B21" i="3"/>
  <c r="B20" i="3"/>
  <c r="B19" i="3"/>
  <c r="U16" i="3"/>
  <c r="P16" i="3"/>
  <c r="K16" i="3"/>
  <c r="G16" i="3"/>
  <c r="U15" i="3"/>
  <c r="P15" i="3"/>
  <c r="K15" i="3"/>
  <c r="G15" i="3"/>
  <c r="U14" i="3"/>
  <c r="P14" i="3"/>
  <c r="K14" i="3"/>
  <c r="G14" i="3"/>
  <c r="U13" i="3"/>
  <c r="P13" i="3"/>
  <c r="K13" i="3"/>
  <c r="G13" i="3"/>
  <c r="G12" i="3" s="1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F12" i="3"/>
  <c r="E12" i="3"/>
  <c r="D12" i="3"/>
  <c r="C12" i="3"/>
  <c r="B12" i="3"/>
  <c r="A5" i="3"/>
  <c r="A4" i="3"/>
  <c r="A3" i="3"/>
  <c r="A2" i="3"/>
  <c r="D40" i="3" l="1"/>
  <c r="D41" i="3"/>
  <c r="D42" i="3"/>
  <c r="B195" i="3"/>
  <c r="B83" i="3"/>
  <c r="A195" i="3"/>
  <c r="G83" i="2"/>
  <c r="F83" i="2"/>
  <c r="E83" i="2"/>
  <c r="D83" i="2"/>
  <c r="C83" i="2"/>
  <c r="B82" i="2"/>
  <c r="B80" i="2"/>
  <c r="B79" i="2"/>
  <c r="B78" i="2"/>
  <c r="B77" i="2"/>
  <c r="B76" i="2"/>
  <c r="B75" i="2"/>
  <c r="I71" i="2"/>
  <c r="H71" i="2"/>
  <c r="G71" i="2"/>
  <c r="F71" i="2"/>
  <c r="E71" i="2"/>
  <c r="D71" i="2"/>
  <c r="C71" i="2"/>
  <c r="B71" i="2"/>
  <c r="C54" i="2"/>
  <c r="C53" i="2"/>
  <c r="C52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C51" i="2"/>
  <c r="C50" i="2"/>
  <c r="CH47" i="2"/>
  <c r="CG47" i="2"/>
  <c r="CB47" i="2"/>
  <c r="CA47" i="2"/>
  <c r="CH42" i="2"/>
  <c r="CG42" i="2"/>
  <c r="CB42" i="2"/>
  <c r="CA42" i="2"/>
  <c r="CH41" i="2"/>
  <c r="CG41" i="2"/>
  <c r="CB41" i="2"/>
  <c r="CA41" i="2"/>
  <c r="CH40" i="2"/>
  <c r="CG40" i="2"/>
  <c r="CB40" i="2"/>
  <c r="CA40" i="2"/>
  <c r="B35" i="2"/>
  <c r="B23" i="2"/>
  <c r="B22" i="2"/>
  <c r="B21" i="2"/>
  <c r="B20" i="2"/>
  <c r="B19" i="2"/>
  <c r="U16" i="2"/>
  <c r="P16" i="2"/>
  <c r="K16" i="2"/>
  <c r="G16" i="2"/>
  <c r="U15" i="2"/>
  <c r="P15" i="2"/>
  <c r="K15" i="2"/>
  <c r="G15" i="2"/>
  <c r="U14" i="2"/>
  <c r="P14" i="2"/>
  <c r="K14" i="2"/>
  <c r="G14" i="2"/>
  <c r="U13" i="2"/>
  <c r="P13" i="2"/>
  <c r="K13" i="2"/>
  <c r="G13" i="2"/>
  <c r="G12" i="2" s="1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F12" i="2"/>
  <c r="E12" i="2"/>
  <c r="D12" i="2"/>
  <c r="C12" i="2"/>
  <c r="B12" i="2"/>
  <c r="A5" i="2"/>
  <c r="A4" i="2"/>
  <c r="A3" i="2"/>
  <c r="A2" i="2"/>
  <c r="B195" i="2" l="1"/>
  <c r="D41" i="2"/>
  <c r="D42" i="2"/>
  <c r="B83" i="2"/>
  <c r="A195" i="2" s="1"/>
  <c r="D40" i="2"/>
  <c r="G83" i="1"/>
  <c r="F83" i="1"/>
  <c r="E83" i="1"/>
  <c r="D83" i="1"/>
  <c r="C83" i="1"/>
  <c r="B82" i="1"/>
  <c r="B80" i="1"/>
  <c r="B79" i="1"/>
  <c r="B78" i="1"/>
  <c r="B77" i="1"/>
  <c r="B76" i="1"/>
  <c r="B75" i="1"/>
  <c r="I71" i="1"/>
  <c r="H71" i="1"/>
  <c r="G71" i="1"/>
  <c r="F71" i="1"/>
  <c r="E71" i="1"/>
  <c r="D71" i="1"/>
  <c r="C71" i="1"/>
  <c r="B71" i="1"/>
  <c r="C54" i="1"/>
  <c r="C53" i="1"/>
  <c r="C52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C51" i="1"/>
  <c r="C50" i="1"/>
  <c r="CH47" i="1"/>
  <c r="CG47" i="1"/>
  <c r="CB47" i="1"/>
  <c r="CA47" i="1"/>
  <c r="CH42" i="1"/>
  <c r="CG42" i="1"/>
  <c r="CB42" i="1"/>
  <c r="CA42" i="1"/>
  <c r="CH41" i="1"/>
  <c r="CG41" i="1"/>
  <c r="CB41" i="1"/>
  <c r="CA41" i="1"/>
  <c r="CH40" i="1"/>
  <c r="CG40" i="1"/>
  <c r="CB40" i="1"/>
  <c r="CA40" i="1"/>
  <c r="B35" i="1"/>
  <c r="B23" i="1"/>
  <c r="B22" i="1"/>
  <c r="B21" i="1"/>
  <c r="B20" i="1"/>
  <c r="B19" i="1"/>
  <c r="U16" i="1"/>
  <c r="P16" i="1"/>
  <c r="K16" i="1"/>
  <c r="G16" i="1"/>
  <c r="U15" i="1"/>
  <c r="P15" i="1"/>
  <c r="K15" i="1"/>
  <c r="G15" i="1"/>
  <c r="U14" i="1"/>
  <c r="P14" i="1"/>
  <c r="K14" i="1"/>
  <c r="G14" i="1"/>
  <c r="U13" i="1"/>
  <c r="P13" i="1"/>
  <c r="K13" i="1"/>
  <c r="G13" i="1"/>
  <c r="G12" i="1" s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  <c r="E12" i="1"/>
  <c r="D12" i="1"/>
  <c r="C12" i="1"/>
  <c r="B12" i="1"/>
  <c r="A5" i="1"/>
  <c r="A4" i="1"/>
  <c r="A3" i="1"/>
  <c r="A2" i="1"/>
  <c r="D40" i="1" l="1"/>
  <c r="D42" i="1"/>
  <c r="B83" i="1"/>
  <c r="A195" i="1" s="1"/>
  <c r="D41" i="1"/>
  <c r="B195" i="1"/>
  <c r="G82" i="13"/>
  <c r="F82" i="13"/>
  <c r="E82" i="13"/>
  <c r="D82" i="13"/>
  <c r="C82" i="13"/>
  <c r="G80" i="13"/>
  <c r="F80" i="13"/>
  <c r="E80" i="13"/>
  <c r="D80" i="13"/>
  <c r="C80" i="13"/>
  <c r="G79" i="13"/>
  <c r="F79" i="13"/>
  <c r="E79" i="13"/>
  <c r="D79" i="13"/>
  <c r="C79" i="13"/>
  <c r="G78" i="13"/>
  <c r="F78" i="13"/>
  <c r="E78" i="13"/>
  <c r="D78" i="13"/>
  <c r="C78" i="13"/>
  <c r="G77" i="13"/>
  <c r="F77" i="13"/>
  <c r="E77" i="13"/>
  <c r="D77" i="13"/>
  <c r="C77" i="13"/>
  <c r="G76" i="13"/>
  <c r="F76" i="13"/>
  <c r="E76" i="13"/>
  <c r="D76" i="13"/>
  <c r="C76" i="13"/>
  <c r="G75" i="13"/>
  <c r="F75" i="13"/>
  <c r="E75" i="13"/>
  <c r="D75" i="13"/>
  <c r="C75" i="13"/>
  <c r="I70" i="13"/>
  <c r="H70" i="13"/>
  <c r="G70" i="13"/>
  <c r="F70" i="13"/>
  <c r="I69" i="13"/>
  <c r="H69" i="13"/>
  <c r="G69" i="13"/>
  <c r="F69" i="13"/>
  <c r="I68" i="13"/>
  <c r="H68" i="13"/>
  <c r="G68" i="13"/>
  <c r="F68" i="13"/>
  <c r="I67" i="13"/>
  <c r="H67" i="13"/>
  <c r="G67" i="13"/>
  <c r="F67" i="13"/>
  <c r="I66" i="13"/>
  <c r="H66" i="13"/>
  <c r="G66" i="13"/>
  <c r="F66" i="13"/>
  <c r="I65" i="13"/>
  <c r="H65" i="13"/>
  <c r="G65" i="13"/>
  <c r="F65" i="13"/>
  <c r="I64" i="13"/>
  <c r="H64" i="13"/>
  <c r="G64" i="13"/>
  <c r="F64" i="13"/>
  <c r="I63" i="13"/>
  <c r="H63" i="13"/>
  <c r="G63" i="13"/>
  <c r="F63" i="13"/>
  <c r="I62" i="13"/>
  <c r="H62" i="13"/>
  <c r="G62" i="13"/>
  <c r="F62" i="13"/>
  <c r="I61" i="13"/>
  <c r="H61" i="13"/>
  <c r="G61" i="13"/>
  <c r="F61" i="13"/>
  <c r="I60" i="13"/>
  <c r="H60" i="13"/>
  <c r="G60" i="13"/>
  <c r="F60" i="13"/>
  <c r="I59" i="13"/>
  <c r="H59" i="13"/>
  <c r="G59" i="13"/>
  <c r="F59" i="13"/>
  <c r="E70" i="13"/>
  <c r="D70" i="13"/>
  <c r="C70" i="13"/>
  <c r="B70" i="13"/>
  <c r="E69" i="13"/>
  <c r="D69" i="13"/>
  <c r="C69" i="13"/>
  <c r="B69" i="13"/>
  <c r="E68" i="13"/>
  <c r="D68" i="13"/>
  <c r="C68" i="13"/>
  <c r="B68" i="13"/>
  <c r="E67" i="13"/>
  <c r="D67" i="13"/>
  <c r="C67" i="13"/>
  <c r="B67" i="13"/>
  <c r="E66" i="13"/>
  <c r="D66" i="13"/>
  <c r="C66" i="13"/>
  <c r="B66" i="13"/>
  <c r="E65" i="13"/>
  <c r="D65" i="13"/>
  <c r="C65" i="13"/>
  <c r="B65" i="13"/>
  <c r="E64" i="13"/>
  <c r="D64" i="13"/>
  <c r="C64" i="13"/>
  <c r="B64" i="13"/>
  <c r="E63" i="13"/>
  <c r="D63" i="13"/>
  <c r="C63" i="13"/>
  <c r="B63" i="13"/>
  <c r="E62" i="13"/>
  <c r="D62" i="13"/>
  <c r="C62" i="13"/>
  <c r="B62" i="13"/>
  <c r="E61" i="13"/>
  <c r="D61" i="13"/>
  <c r="C61" i="13"/>
  <c r="B61" i="13"/>
  <c r="E60" i="13"/>
  <c r="D60" i="13"/>
  <c r="C60" i="13"/>
  <c r="B60" i="13"/>
  <c r="E59" i="13"/>
  <c r="D59" i="13"/>
  <c r="C59" i="13"/>
  <c r="B59" i="13"/>
  <c r="I54" i="13"/>
  <c r="H54" i="13"/>
  <c r="G54" i="13"/>
  <c r="F54" i="13"/>
  <c r="E54" i="13"/>
  <c r="D54" i="13"/>
  <c r="I53" i="13"/>
  <c r="H53" i="13"/>
  <c r="G53" i="13"/>
  <c r="F53" i="13"/>
  <c r="E53" i="13"/>
  <c r="D53" i="13"/>
  <c r="I52" i="13"/>
  <c r="H52" i="13"/>
  <c r="G52" i="13"/>
  <c r="F52" i="13"/>
  <c r="E52" i="13"/>
  <c r="D52" i="13"/>
  <c r="I51" i="13"/>
  <c r="H51" i="13"/>
  <c r="G51" i="13"/>
  <c r="F51" i="13"/>
  <c r="E51" i="13"/>
  <c r="D51" i="13"/>
  <c r="I50" i="13"/>
  <c r="H50" i="13"/>
  <c r="G50" i="13"/>
  <c r="F50" i="13"/>
  <c r="E50" i="13"/>
  <c r="D50" i="13"/>
  <c r="C47" i="13"/>
  <c r="B47" i="13"/>
  <c r="C46" i="13"/>
  <c r="B46" i="13"/>
  <c r="C42" i="13"/>
  <c r="B42" i="13"/>
  <c r="C41" i="13"/>
  <c r="B41" i="13"/>
  <c r="C40" i="13"/>
  <c r="B40" i="13"/>
  <c r="C39" i="13"/>
  <c r="B39" i="13"/>
  <c r="F35" i="13"/>
  <c r="E35" i="13"/>
  <c r="D35" i="13"/>
  <c r="C35" i="13"/>
  <c r="B32" i="13"/>
  <c r="B31" i="13"/>
  <c r="B30" i="13"/>
  <c r="B29" i="13"/>
  <c r="B28" i="13"/>
  <c r="B27" i="13"/>
  <c r="G23" i="13"/>
  <c r="F23" i="13"/>
  <c r="E23" i="13"/>
  <c r="D23" i="13"/>
  <c r="C23" i="13"/>
  <c r="G22" i="13"/>
  <c r="F22" i="13"/>
  <c r="E22" i="13"/>
  <c r="D22" i="13"/>
  <c r="C22" i="13"/>
  <c r="G21" i="13"/>
  <c r="F21" i="13"/>
  <c r="E21" i="13"/>
  <c r="D21" i="13"/>
  <c r="C21" i="13"/>
  <c r="G20" i="13"/>
  <c r="F20" i="13"/>
  <c r="E20" i="13"/>
  <c r="D20" i="13"/>
  <c r="C20" i="13"/>
  <c r="G19" i="13"/>
  <c r="F19" i="13"/>
  <c r="E19" i="13"/>
  <c r="D19" i="13"/>
  <c r="C19" i="13"/>
  <c r="Y16" i="13"/>
  <c r="X16" i="13"/>
  <c r="W16" i="13"/>
  <c r="V16" i="13"/>
  <c r="Y15" i="13"/>
  <c r="X15" i="13"/>
  <c r="W15" i="13"/>
  <c r="V15" i="13"/>
  <c r="Y14" i="13"/>
  <c r="X14" i="13"/>
  <c r="W14" i="13"/>
  <c r="V14" i="13"/>
  <c r="Y13" i="13"/>
  <c r="X13" i="13"/>
  <c r="W13" i="13"/>
  <c r="V13" i="13"/>
  <c r="T16" i="13"/>
  <c r="S16" i="13"/>
  <c r="R16" i="13"/>
  <c r="Q16" i="13"/>
  <c r="T15" i="13"/>
  <c r="S15" i="13"/>
  <c r="R15" i="13"/>
  <c r="Q15" i="13"/>
  <c r="T14" i="13"/>
  <c r="S14" i="13"/>
  <c r="R14" i="13"/>
  <c r="Q14" i="13"/>
  <c r="T13" i="13"/>
  <c r="S13" i="13"/>
  <c r="R13" i="13"/>
  <c r="Q13" i="13"/>
  <c r="O16" i="13"/>
  <c r="N16" i="13"/>
  <c r="M16" i="13"/>
  <c r="L16" i="13"/>
  <c r="O15" i="13"/>
  <c r="N15" i="13"/>
  <c r="M15" i="13"/>
  <c r="L15" i="13"/>
  <c r="O14" i="13"/>
  <c r="N14" i="13"/>
  <c r="M14" i="13"/>
  <c r="L14" i="13"/>
  <c r="O13" i="13"/>
  <c r="N13" i="13"/>
  <c r="M13" i="13"/>
  <c r="L13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F16" i="13"/>
  <c r="E16" i="13"/>
  <c r="D16" i="13"/>
  <c r="C16" i="13"/>
  <c r="B16" i="13"/>
  <c r="F15" i="13"/>
  <c r="E15" i="13"/>
  <c r="D15" i="13"/>
  <c r="C15" i="13"/>
  <c r="B15" i="13"/>
  <c r="F14" i="13"/>
  <c r="E14" i="13"/>
  <c r="F13" i="13"/>
  <c r="E13" i="13"/>
  <c r="G83" i="13" l="1"/>
  <c r="F83" i="13"/>
  <c r="E83" i="13"/>
  <c r="D83" i="13"/>
  <c r="C83" i="13"/>
  <c r="B82" i="13"/>
  <c r="B80" i="13"/>
  <c r="B79" i="13"/>
  <c r="B78" i="13"/>
  <c r="B77" i="13"/>
  <c r="B76" i="13"/>
  <c r="B75" i="13"/>
  <c r="I71" i="13"/>
  <c r="H71" i="13"/>
  <c r="G71" i="13"/>
  <c r="F71" i="13"/>
  <c r="E71" i="13"/>
  <c r="D71" i="13"/>
  <c r="C71" i="13"/>
  <c r="B71" i="13"/>
  <c r="C54" i="13"/>
  <c r="C53" i="13"/>
  <c r="C52" i="13"/>
  <c r="CL51" i="13"/>
  <c r="CK51" i="13"/>
  <c r="CJ51" i="13"/>
  <c r="CI51" i="13"/>
  <c r="CH51" i="13"/>
  <c r="CG51" i="13"/>
  <c r="CF51" i="13"/>
  <c r="CE51" i="13"/>
  <c r="CD51" i="13"/>
  <c r="CC51" i="13"/>
  <c r="CB51" i="13"/>
  <c r="CA51" i="13"/>
  <c r="C51" i="13"/>
  <c r="C50" i="13"/>
  <c r="CH47" i="13"/>
  <c r="CG47" i="13"/>
  <c r="CB47" i="13"/>
  <c r="CA47" i="13"/>
  <c r="CH42" i="13"/>
  <c r="CG42" i="13"/>
  <c r="CB42" i="13"/>
  <c r="CA42" i="13"/>
  <c r="CH41" i="13"/>
  <c r="CG41" i="13"/>
  <c r="CB41" i="13"/>
  <c r="CA41" i="13"/>
  <c r="CH40" i="13"/>
  <c r="CG40" i="13"/>
  <c r="CB40" i="13"/>
  <c r="CA40" i="13"/>
  <c r="B35" i="13"/>
  <c r="B23" i="13"/>
  <c r="B22" i="13"/>
  <c r="B21" i="13"/>
  <c r="B20" i="13"/>
  <c r="B19" i="13"/>
  <c r="U16" i="13"/>
  <c r="P16" i="13"/>
  <c r="K16" i="13"/>
  <c r="G16" i="13"/>
  <c r="U15" i="13"/>
  <c r="P15" i="13"/>
  <c r="K15" i="13"/>
  <c r="G15" i="13"/>
  <c r="U14" i="13"/>
  <c r="P14" i="13"/>
  <c r="K14" i="13"/>
  <c r="G14" i="13"/>
  <c r="U13" i="13"/>
  <c r="P13" i="13"/>
  <c r="K13" i="13"/>
  <c r="K12" i="13" s="1"/>
  <c r="G13" i="13"/>
  <c r="Y12" i="13"/>
  <c r="X12" i="13"/>
  <c r="W12" i="13"/>
  <c r="V12" i="13"/>
  <c r="T12" i="13"/>
  <c r="S12" i="13"/>
  <c r="R12" i="13"/>
  <c r="Q12" i="13"/>
  <c r="O12" i="13"/>
  <c r="N12" i="13"/>
  <c r="M12" i="13"/>
  <c r="L12" i="13"/>
  <c r="J12" i="13"/>
  <c r="I12" i="13"/>
  <c r="H12" i="13"/>
  <c r="F12" i="13"/>
  <c r="E12" i="13"/>
  <c r="D12" i="13"/>
  <c r="C12" i="13"/>
  <c r="B12" i="13"/>
  <c r="A5" i="13"/>
  <c r="A4" i="13"/>
  <c r="A3" i="13"/>
  <c r="A2" i="13"/>
  <c r="P12" i="13" l="1"/>
  <c r="G12" i="13"/>
  <c r="D41" i="13"/>
  <c r="U12" i="13"/>
  <c r="D40" i="13"/>
  <c r="B83" i="13"/>
  <c r="A195" i="13" s="1"/>
  <c r="B195" i="13"/>
  <c r="D42" i="13"/>
</calcChain>
</file>

<file path=xl/sharedStrings.xml><?xml version="1.0" encoding="utf-8"?>
<sst xmlns="http://schemas.openxmlformats.org/spreadsheetml/2006/main" count="1898" uniqueCount="111">
  <si>
    <t>SERVICIO DE SALUD</t>
  </si>
  <si>
    <t>REM-21.   QUIROFANOS Y OTROS RECURSOS HOSPITALARIOS</t>
  </si>
  <si>
    <t>SECCIÓN A:  CAPACIDAD INSTALADA Y UTILIZACIÓN DE LOS QUIRÓFANOS</t>
  </si>
  <si>
    <t>TIPO DE QUIRÓFANOS</t>
  </si>
  <si>
    <t>NÙMERO DE QUIRÓFANOS EN DOTACIÓN</t>
  </si>
  <si>
    <t>PROMEDIO MENSUAL DE QUIRÓFANOS HABILITADOS</t>
  </si>
  <si>
    <t>PROMEDIO MENSUAL  DE QUIRÓFANOS EN TRABAJO</t>
  </si>
  <si>
    <t>TOTAL  DE HORAS MENSUALES DE QUIRÓFANOS HABILITADOS</t>
  </si>
  <si>
    <t>TOTAL DE HORAS MENSUALES DE QUIRÓFANOS EN TRABAJO</t>
  </si>
  <si>
    <r>
      <t xml:space="preserve">HORAS MENSUALES </t>
    </r>
    <r>
      <rPr>
        <b/>
        <sz val="8"/>
        <color theme="1"/>
        <rFont val="Verdana"/>
        <family val="2"/>
      </rPr>
      <t>PROGRAMADAS</t>
    </r>
    <r>
      <rPr>
        <sz val="8"/>
        <color theme="1"/>
        <rFont val="Verdana"/>
        <family val="2"/>
      </rPr>
      <t xml:space="preserve"> DE TABLA QUIRURGICA DE QUIRÓFANOS EN TRABAJO</t>
    </r>
  </si>
  <si>
    <r>
      <t xml:space="preserve">HORAS MENSUALES </t>
    </r>
    <r>
      <rPr>
        <b/>
        <sz val="8"/>
        <color theme="1"/>
        <rFont val="Verdana"/>
        <family val="2"/>
      </rPr>
      <t>OCUPADAS</t>
    </r>
    <r>
      <rPr>
        <sz val="8"/>
        <color theme="1"/>
        <rFont val="Verdana"/>
        <family val="2"/>
      </rPr>
      <t xml:space="preserve"> DE QUIRÓFANOS EN TRABAJO HORARIO HABIL</t>
    </r>
  </si>
  <si>
    <r>
      <t xml:space="preserve">HORAS MENSUALES </t>
    </r>
    <r>
      <rPr>
        <b/>
        <sz val="8"/>
        <color theme="1"/>
        <rFont val="Verdana"/>
        <family val="2"/>
      </rPr>
      <t>OCUPADAS</t>
    </r>
    <r>
      <rPr>
        <sz val="8"/>
        <color theme="1"/>
        <rFont val="Verdana"/>
        <family val="2"/>
      </rPr>
      <t xml:space="preserve"> DE QUIRÓFANOS EN TRABAJO HORARIO INHABIL DE LUNES A VIERNES</t>
    </r>
  </si>
  <si>
    <r>
      <t xml:space="preserve">HORAS MENSUALES </t>
    </r>
    <r>
      <rPr>
        <b/>
        <sz val="8"/>
        <color theme="1"/>
        <rFont val="Verdana"/>
        <family val="2"/>
      </rPr>
      <t>OCUPADAS</t>
    </r>
    <r>
      <rPr>
        <sz val="8"/>
        <color theme="1"/>
        <rFont val="Verdana"/>
        <family val="2"/>
      </rPr>
      <t xml:space="preserve"> DE QUIRÓFANOS EN TRABAJO HORARIO SABADO, DOMINGO Y FESTIVO</t>
    </r>
  </si>
  <si>
    <t>Totales</t>
  </si>
  <si>
    <t>Beneficiarios MAI</t>
  </si>
  <si>
    <t>Beneficiarios MLE</t>
  </si>
  <si>
    <t>Otros</t>
  </si>
  <si>
    <t>De preparación</t>
  </si>
  <si>
    <t>TOTAL QUIRÓFANOS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</si>
  <si>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</si>
  <si>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</si>
  <si>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</si>
  <si>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</si>
  <si>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</si>
  <si>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</si>
  <si>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TOTAL</t>
  </si>
  <si>
    <t>QUIMIOTERAPIA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</si>
  <si>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</si>
  <si>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</si>
  <si>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</si>
  <si>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</si>
  <si>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</si>
  <si>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</si>
  <si>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</si>
  <si>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DÍAS PERSONAS ATENDIDAS</t>
  </si>
  <si>
    <t>ALTAS</t>
  </si>
  <si>
    <t>SECCIÓN C:  HOSPITALIZACIÓN DOMICILIARIA</t>
  </si>
  <si>
    <t>SECCIÓN C.1:  PERSONAS ATENDIDAS EN EL PROGRAMA</t>
  </si>
  <si>
    <t>DIAS PERSONAS ATENDIDAS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</si>
  <si>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</si>
  <si>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</si>
  <si>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</si>
  <si>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</si>
  <si>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</si>
  <si>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</si>
  <si>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</si>
  <si>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</si>
  <si>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</si>
  <si>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</si>
  <si>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</si>
  <si>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</si>
  <si>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</si>
  <si>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DÍAS CAMAS OCUPADAS</t>
  </si>
  <si>
    <t>DÍAS CAMAS OCUPADAS CON ACOMPAÑAMIENTO DIURNO (*)</t>
  </si>
  <si>
    <t>DÍAS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</si>
  <si>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</si>
  <si>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</si>
  <si>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</si>
  <si>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</si>
  <si>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</si>
  <si>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</si>
  <si>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</si>
  <si>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</si>
  <si>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</si>
  <si>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</si>
  <si>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</si>
  <si>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</si>
  <si>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</si>
  <si>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</si>
  <si>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>TOTAL DE EGRESOS (en el período)</t>
  </si>
  <si>
    <t>EGRESADOS CON APOYO PSICOSOCIAL (en el período)</t>
  </si>
  <si>
    <t>INTERVENCIÓN PSICOSOCIAL</t>
  </si>
  <si>
    <t>ESTIMULACIÓN DEL DESARROLLO</t>
  </si>
  <si>
    <t>Nº DE ATENCIONES (en el mes)</t>
  </si>
  <si>
    <t>SECCIÓN F: GESTIÓN DE PROCESOS DE PACIENTES QUIRÚRGICOS CON CIRUGÍA ELECTIVA</t>
  </si>
  <si>
    <t>ESPECIALIDAD</t>
  </si>
  <si>
    <t>DIAS DE ESTADA PREQUIRÚRGICOS</t>
  </si>
  <si>
    <t>PACIENTES INTERVENIDOS</t>
  </si>
  <si>
    <t>PROGRAMACIÓN DE TABLA QUIRÚRGICA (N° DE PACIENTES)</t>
  </si>
  <si>
    <t>PACIENTES PROGRAMADOS</t>
  </si>
  <si>
    <t>PACIENTES SUSPENDIDOS</t>
  </si>
  <si>
    <t>Menores de 15 años</t>
  </si>
  <si>
    <t>15 años y más</t>
  </si>
  <si>
    <t>CIRUGÍA GENERAL</t>
  </si>
  <si>
    <t>CIRUGÍA CARDIOVASCULAR</t>
  </si>
  <si>
    <t>CIRUGÍA MÁXILOFACIAL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</si>
  <si>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</si>
  <si>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</si>
  <si>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</si>
  <si>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</si>
  <si>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</si>
  <si>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</si>
  <si>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</si>
  <si>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</si>
  <si>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</si>
  <si>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CAUSAS DE SUSPENSIÓN DE CIRUGIAS ELECTIVAS</t>
  </si>
  <si>
    <t xml:space="preserve">CAUSAS DE SUSPENSIÓN ATRIBUÍBLES A:
</t>
  </si>
  <si>
    <t>Nº DE PERSONAS</t>
  </si>
  <si>
    <t>TOTALES</t>
  </si>
  <si>
    <t>PACIENTE</t>
  </si>
  <si>
    <t>ADMINISTRATIVAS</t>
  </si>
  <si>
    <t>UNIDAD DE APOYO CLÍNICO</t>
  </si>
  <si>
    <t>EQUIPO QUIRÚRGICO</t>
  </si>
  <si>
    <t>INFRAESTRUCTURA</t>
  </si>
  <si>
    <t>EMERGENCIAS</t>
  </si>
  <si>
    <t>GREMIALES</t>
  </si>
  <si>
    <t>TOTAL  DE HORAS MENSUALES DE QUIRÓFANOS HABILITADOS (HORARIO HABIL)</t>
  </si>
  <si>
    <t>PROMEDIO ANUAL DE QUIRÓFANOS HABILITADOS</t>
  </si>
  <si>
    <t>PROMEDIO ANUAL  DE QUIRÓFANOS EN TRABAJO</t>
  </si>
  <si>
    <t>TOTAL  DE HORAS ANUALES DE QUIRÓFANOS HABILITADOS</t>
  </si>
  <si>
    <t>TOTAL DE HORAS ANUALES DE QUIRÓFANOS EN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</si>
</sst>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sz val="8"/>
      <color indexed="10"/>
      <name val="Verdana"/>
      <family val="2"/>
    </font>
    <font>
      <sz val="8"/>
      <name val="Verdana"/>
      <family val="2"/>
    </font>
    <font>
      <b/>
      <sz val="11"/>
      <color theme="1"/>
      <name val="Verdana"/>
      <family val="2"/>
    </font>
    <font>
      <sz val="11"/>
      <color rgb="FFFF000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1"/>
      <color indexed="8"/>
      <name val="Calibri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9"/>
      <name val="Verdana"/>
      <family val="2"/>
    </font>
    <font>
      <sz val="8"/>
      <color rgb="FFFF0000"/>
      <name val="Verdana"/>
      <family val="2"/>
    </font>
    <font>
      <sz val="8"/>
      <color indexed="8"/>
      <name val="Verdana"/>
      <family val="2"/>
    </font>
    <font>
      <b/>
      <sz val="8"/>
      <color indexed="10"/>
      <name val="Verdana"/>
      <family val="2"/>
    </font>
    <font>
      <b/>
      <sz val="9"/>
      <color indexed="10"/>
      <name val="Verdana"/>
      <family val="2"/>
    </font>
    <font>
      <b/>
      <sz val="11"/>
      <color indexed="8"/>
      <name val="Verdana"/>
      <family val="2"/>
    </font>
    <font>
      <b/>
      <sz val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9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hair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hair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hair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indexed="64"/>
      </top>
      <bottom style="hair">
        <color indexed="9"/>
      </bottom>
      <diagonal/>
    </border>
    <border>
      <left style="thin">
        <color indexed="9"/>
      </left>
      <right/>
      <top style="thin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thin">
        <color indexed="9"/>
      </left>
      <right/>
      <top style="hair">
        <color indexed="9"/>
      </top>
      <bottom style="thin">
        <color indexed="64"/>
      </bottom>
      <diagonal/>
    </border>
    <border>
      <left style="thin">
        <color indexed="9"/>
      </left>
      <right style="hair">
        <color indexed="9"/>
      </right>
      <top style="hair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hair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5" fillId="0" borderId="0"/>
    <xf numFmtId="0" fontId="17" fillId="0" borderId="0"/>
    <xf numFmtId="164" fontId="13" fillId="0" borderId="0" applyFont="0" applyFill="0" applyBorder="0" applyAlignment="0" applyProtection="0"/>
    <xf numFmtId="0" fontId="17" fillId="0" borderId="0"/>
  </cellStyleXfs>
  <cellXfs count="317">
    <xf numFmtId="0" fontId="0" fillId="0" borderId="0" xfId="0"/>
    <xf numFmtId="1" fontId="2" fillId="3" borderId="0" xfId="0" applyNumberFormat="1" applyFont="1" applyFill="1"/>
    <xf numFmtId="1" fontId="3" fillId="3" borderId="0" xfId="0" applyNumberFormat="1" applyFont="1" applyFill="1"/>
    <xf numFmtId="1" fontId="3" fillId="3" borderId="0" xfId="0" applyNumberFormat="1" applyFont="1" applyFill="1" applyProtection="1">
      <protection locked="0"/>
    </xf>
    <xf numFmtId="1" fontId="3" fillId="4" borderId="0" xfId="0" applyNumberFormat="1" applyFont="1" applyFill="1" applyProtection="1">
      <protection locked="0"/>
    </xf>
    <xf numFmtId="1" fontId="3" fillId="5" borderId="0" xfId="0" applyNumberFormat="1" applyFont="1" applyFill="1" applyProtection="1">
      <protection locked="0"/>
    </xf>
    <xf numFmtId="1" fontId="3" fillId="6" borderId="0" xfId="0" applyNumberFormat="1" applyFont="1" applyFill="1" applyProtection="1">
      <protection locked="0"/>
    </xf>
    <xf numFmtId="1" fontId="4" fillId="3" borderId="0" xfId="0" applyNumberFormat="1" applyFont="1" applyFill="1"/>
    <xf numFmtId="1" fontId="6" fillId="3" borderId="0" xfId="2" applyNumberFormat="1" applyFont="1" applyFill="1" applyAlignment="1">
      <alignment vertical="center" wrapText="1"/>
    </xf>
    <xf numFmtId="1" fontId="7" fillId="3" borderId="0" xfId="2" applyNumberFormat="1" applyFont="1" applyFill="1" applyProtection="1">
      <protection hidden="1"/>
    </xf>
    <xf numFmtId="1" fontId="8" fillId="3" borderId="0" xfId="2" applyNumberFormat="1" applyFont="1" applyFill="1" applyProtection="1">
      <protection hidden="1"/>
    </xf>
    <xf numFmtId="1" fontId="9" fillId="0" borderId="0" xfId="2" applyNumberFormat="1" applyFont="1"/>
    <xf numFmtId="1" fontId="10" fillId="3" borderId="0" xfId="0" applyNumberFormat="1" applyFont="1" applyFill="1"/>
    <xf numFmtId="1" fontId="3" fillId="4" borderId="0" xfId="0" applyNumberFormat="1" applyFont="1" applyFill="1"/>
    <xf numFmtId="1" fontId="11" fillId="3" borderId="3" xfId="0" applyNumberFormat="1" applyFont="1" applyFill="1" applyBorder="1" applyAlignment="1">
      <alignment horizontal="center" vertical="center" wrapText="1"/>
    </xf>
    <xf numFmtId="1" fontId="11" fillId="3" borderId="15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3" borderId="6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15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 vertical="center"/>
    </xf>
    <xf numFmtId="1" fontId="8" fillId="2" borderId="17" xfId="1" applyNumberFormat="1" applyFont="1" applyBorder="1" applyAlignment="1" applyProtection="1">
      <alignment horizontal="center" vertical="center"/>
      <protection locked="0"/>
    </xf>
    <xf numFmtId="2" fontId="8" fillId="2" borderId="17" xfId="1" applyNumberFormat="1" applyFont="1" applyBorder="1" applyAlignment="1" applyProtection="1">
      <alignment horizontal="center" vertical="center"/>
      <protection locked="0"/>
    </xf>
    <xf numFmtId="2" fontId="8" fillId="3" borderId="18" xfId="0" applyNumberFormat="1" applyFont="1" applyFill="1" applyBorder="1" applyAlignment="1">
      <alignment horizontal="center" vertical="center"/>
    </xf>
    <xf numFmtId="2" fontId="8" fillId="2" borderId="19" xfId="1" applyNumberFormat="1" applyFont="1" applyBorder="1" applyAlignment="1" applyProtection="1">
      <alignment horizontal="center" vertical="center"/>
      <protection locked="0"/>
    </xf>
    <xf numFmtId="2" fontId="8" fillId="3" borderId="20" xfId="0" applyNumberFormat="1" applyFont="1" applyFill="1" applyBorder="1" applyAlignment="1">
      <alignment horizontal="center" vertical="center"/>
    </xf>
    <xf numFmtId="2" fontId="8" fillId="2" borderId="21" xfId="1" applyNumberFormat="1" applyFont="1" applyBorder="1" applyAlignment="1" applyProtection="1">
      <alignment horizontal="center" vertical="center"/>
      <protection locked="0"/>
    </xf>
    <xf numFmtId="2" fontId="8" fillId="2" borderId="22" xfId="1" applyNumberFormat="1" applyFont="1" applyBorder="1" applyAlignment="1" applyProtection="1">
      <alignment horizontal="center" vertical="center"/>
      <protection locked="0"/>
    </xf>
    <xf numFmtId="2" fontId="11" fillId="3" borderId="20" xfId="0" applyNumberFormat="1" applyFont="1" applyFill="1" applyBorder="1" applyAlignment="1">
      <alignment horizontal="center" vertical="center"/>
    </xf>
    <xf numFmtId="2" fontId="11" fillId="2" borderId="19" xfId="1" applyNumberFormat="1" applyFont="1" applyBorder="1" applyAlignment="1" applyProtection="1">
      <alignment horizontal="center" vertical="center"/>
      <protection locked="0"/>
    </xf>
    <xf numFmtId="2" fontId="11" fillId="2" borderId="17" xfId="1" applyNumberFormat="1" applyFont="1" applyBorder="1" applyAlignment="1" applyProtection="1">
      <alignment horizontal="center" vertical="center"/>
      <protection locked="0"/>
    </xf>
    <xf numFmtId="2" fontId="11" fillId="2" borderId="21" xfId="1" applyNumberFormat="1" applyFont="1" applyBorder="1" applyAlignment="1" applyProtection="1">
      <alignment horizontal="center" vertical="center"/>
      <protection locked="0"/>
    </xf>
    <xf numFmtId="2" fontId="11" fillId="2" borderId="22" xfId="1" applyNumberFormat="1" applyFont="1" applyBorder="1" applyAlignment="1" applyProtection="1">
      <alignment horizontal="center" vertical="center"/>
      <protection locked="0"/>
    </xf>
    <xf numFmtId="1" fontId="8" fillId="3" borderId="23" xfId="0" applyNumberFormat="1" applyFont="1" applyFill="1" applyBorder="1" applyAlignment="1">
      <alignment horizontal="center" vertical="center"/>
    </xf>
    <xf numFmtId="1" fontId="8" fillId="2" borderId="1" xfId="1" applyNumberFormat="1" applyFont="1" applyAlignment="1" applyProtection="1">
      <alignment horizontal="center" vertical="center"/>
      <protection locked="0"/>
    </xf>
    <xf numFmtId="2" fontId="8" fillId="2" borderId="1" xfId="1" applyNumberFormat="1" applyFont="1" applyAlignment="1" applyProtection="1">
      <alignment horizontal="center" vertical="center"/>
      <protection locked="0"/>
    </xf>
    <xf numFmtId="2" fontId="8" fillId="3" borderId="24" xfId="0" applyNumberFormat="1" applyFont="1" applyFill="1" applyBorder="1" applyAlignment="1">
      <alignment horizontal="center" vertical="center"/>
    </xf>
    <xf numFmtId="2" fontId="8" fillId="2" borderId="25" xfId="1" applyNumberFormat="1" applyFont="1" applyBorder="1" applyAlignment="1" applyProtection="1">
      <alignment horizontal="center" vertical="center"/>
      <protection locked="0"/>
    </xf>
    <xf numFmtId="2" fontId="8" fillId="3" borderId="26" xfId="0" applyNumberFormat="1" applyFont="1" applyFill="1" applyBorder="1" applyAlignment="1">
      <alignment horizontal="center" vertical="center"/>
    </xf>
    <xf numFmtId="2" fontId="8" fillId="2" borderId="27" xfId="1" applyNumberFormat="1" applyFont="1" applyBorder="1" applyAlignment="1" applyProtection="1">
      <alignment horizontal="center" vertical="center"/>
      <protection locked="0"/>
    </xf>
    <xf numFmtId="2" fontId="8" fillId="2" borderId="28" xfId="1" applyNumberFormat="1" applyFont="1" applyBorder="1" applyAlignment="1" applyProtection="1">
      <alignment horizontal="center" vertical="center"/>
      <protection locked="0"/>
    </xf>
    <xf numFmtId="2" fontId="11" fillId="3" borderId="26" xfId="0" applyNumberFormat="1" applyFont="1" applyFill="1" applyBorder="1" applyAlignment="1">
      <alignment horizontal="center" vertical="center"/>
    </xf>
    <xf numFmtId="2" fontId="11" fillId="2" borderId="25" xfId="1" applyNumberFormat="1" applyFont="1" applyBorder="1" applyAlignment="1" applyProtection="1">
      <alignment horizontal="center" vertical="center"/>
      <protection locked="0"/>
    </xf>
    <xf numFmtId="2" fontId="11" fillId="2" borderId="1" xfId="1" applyNumberFormat="1" applyFont="1" applyAlignment="1" applyProtection="1">
      <alignment horizontal="center" vertical="center"/>
      <protection locked="0"/>
    </xf>
    <xf numFmtId="2" fontId="11" fillId="2" borderId="27" xfId="1" applyNumberFormat="1" applyFont="1" applyBorder="1" applyAlignment="1" applyProtection="1">
      <alignment horizontal="center" vertical="center"/>
      <protection locked="0"/>
    </xf>
    <xf numFmtId="2" fontId="11" fillId="2" borderId="28" xfId="1" applyNumberFormat="1" applyFont="1" applyBorder="1" applyAlignment="1" applyProtection="1">
      <alignment horizontal="center" vertical="center"/>
      <protection locked="0"/>
    </xf>
    <xf numFmtId="1" fontId="8" fillId="3" borderId="29" xfId="0" applyNumberFormat="1" applyFont="1" applyFill="1" applyBorder="1" applyAlignment="1">
      <alignment horizontal="center" vertical="center"/>
    </xf>
    <xf numFmtId="1" fontId="8" fillId="3" borderId="30" xfId="2" applyNumberFormat="1" applyFont="1" applyFill="1" applyBorder="1" applyAlignment="1">
      <alignment horizontal="center" vertical="center"/>
    </xf>
    <xf numFmtId="1" fontId="8" fillId="2" borderId="31" xfId="1" applyNumberFormat="1" applyFont="1" applyBorder="1" applyAlignment="1" applyProtection="1">
      <alignment horizontal="center" vertical="center"/>
      <protection locked="0"/>
    </xf>
    <xf numFmtId="2" fontId="8" fillId="2" borderId="32" xfId="1" applyNumberFormat="1" applyFont="1" applyBorder="1" applyAlignment="1" applyProtection="1">
      <alignment horizontal="center" vertical="center"/>
      <protection locked="0"/>
    </xf>
    <xf numFmtId="2" fontId="8" fillId="2" borderId="33" xfId="1" applyNumberFormat="1" applyFont="1" applyBorder="1" applyAlignment="1" applyProtection="1">
      <alignment horizontal="center" vertical="center"/>
      <protection locked="0"/>
    </xf>
    <xf numFmtId="2" fontId="8" fillId="2" borderId="34" xfId="1" applyNumberFormat="1" applyFont="1" applyBorder="1" applyAlignment="1" applyProtection="1">
      <alignment horizontal="center" vertical="center"/>
      <protection locked="0"/>
    </xf>
    <xf numFmtId="2" fontId="8" fillId="3" borderId="35" xfId="0" applyNumberFormat="1" applyFont="1" applyFill="1" applyBorder="1" applyAlignment="1">
      <alignment horizontal="center" vertical="center"/>
    </xf>
    <xf numFmtId="2" fontId="8" fillId="2" borderId="36" xfId="1" applyNumberFormat="1" applyFont="1" applyBorder="1" applyAlignment="1" applyProtection="1">
      <alignment horizontal="center" vertical="center"/>
      <protection locked="0"/>
    </xf>
    <xf numFmtId="2" fontId="8" fillId="3" borderId="37" xfId="0" applyNumberFormat="1" applyFont="1" applyFill="1" applyBorder="1" applyAlignment="1">
      <alignment horizontal="center" vertical="center"/>
    </xf>
    <xf numFmtId="2" fontId="8" fillId="2" borderId="38" xfId="1" applyNumberFormat="1" applyFont="1" applyBorder="1" applyAlignment="1" applyProtection="1">
      <alignment horizontal="center" vertical="center"/>
      <protection locked="0"/>
    </xf>
    <xf numFmtId="2" fontId="8" fillId="2" borderId="39" xfId="1" applyNumberFormat="1" applyFont="1" applyBorder="1" applyAlignment="1" applyProtection="1">
      <alignment horizontal="center" vertical="center"/>
      <protection locked="0"/>
    </xf>
    <xf numFmtId="2" fontId="11" fillId="3" borderId="37" xfId="0" applyNumberFormat="1" applyFont="1" applyFill="1" applyBorder="1" applyAlignment="1">
      <alignment horizontal="center" vertical="center"/>
    </xf>
    <xf numFmtId="2" fontId="11" fillId="2" borderId="36" xfId="1" applyNumberFormat="1" applyFont="1" applyBorder="1" applyAlignment="1" applyProtection="1">
      <alignment horizontal="center" vertical="center"/>
      <protection locked="0"/>
    </xf>
    <xf numFmtId="2" fontId="11" fillId="2" borderId="32" xfId="1" applyNumberFormat="1" applyFont="1" applyBorder="1" applyAlignment="1" applyProtection="1">
      <alignment horizontal="center" vertical="center"/>
      <protection locked="0"/>
    </xf>
    <xf numFmtId="2" fontId="11" fillId="2" borderId="38" xfId="1" applyNumberFormat="1" applyFont="1" applyBorder="1" applyAlignment="1" applyProtection="1">
      <alignment horizontal="center" vertical="center"/>
      <protection locked="0"/>
    </xf>
    <xf numFmtId="2" fontId="11" fillId="2" borderId="39" xfId="1" applyNumberFormat="1" applyFont="1" applyBorder="1" applyAlignment="1" applyProtection="1">
      <alignment horizontal="center" vertical="center"/>
      <protection locked="0"/>
    </xf>
    <xf numFmtId="1" fontId="14" fillId="0" borderId="0" xfId="2" applyNumberFormat="1" applyFont="1"/>
    <xf numFmtId="1" fontId="14" fillId="0" borderId="0" xfId="2" applyNumberFormat="1" applyFont="1" applyAlignment="1">
      <alignment horizontal="center"/>
    </xf>
    <xf numFmtId="1" fontId="14" fillId="0" borderId="40" xfId="2" applyNumberFormat="1" applyFont="1" applyBorder="1" applyAlignment="1">
      <alignment horizontal="center"/>
    </xf>
    <xf numFmtId="1" fontId="14" fillId="0" borderId="41" xfId="2" applyNumberFormat="1" applyFont="1" applyBorder="1" applyAlignment="1">
      <alignment horizontal="center"/>
    </xf>
    <xf numFmtId="1" fontId="8" fillId="0" borderId="0" xfId="2" applyNumberFormat="1" applyFont="1"/>
    <xf numFmtId="1" fontId="8" fillId="0" borderId="42" xfId="2" applyNumberFormat="1" applyFont="1" applyBorder="1" applyProtection="1">
      <protection hidden="1"/>
    </xf>
    <xf numFmtId="1" fontId="15" fillId="3" borderId="0" xfId="0" applyNumberFormat="1" applyFont="1" applyFill="1"/>
    <xf numFmtId="1" fontId="8" fillId="0" borderId="7" xfId="2" applyNumberFormat="1" applyFont="1" applyBorder="1" applyAlignment="1">
      <alignment horizontal="center" vertical="center" wrapText="1"/>
    </xf>
    <xf numFmtId="1" fontId="8" fillId="0" borderId="43" xfId="2" applyNumberFormat="1" applyFont="1" applyBorder="1" applyAlignment="1">
      <alignment horizontal="center" vertical="center" wrapText="1"/>
    </xf>
    <xf numFmtId="1" fontId="8" fillId="0" borderId="44" xfId="2" applyNumberFormat="1" applyFont="1" applyBorder="1" applyAlignment="1">
      <alignment horizontal="center" vertical="center" wrapText="1"/>
    </xf>
    <xf numFmtId="1" fontId="8" fillId="0" borderId="5" xfId="2" applyNumberFormat="1" applyFont="1" applyBorder="1" applyAlignment="1">
      <alignment horizontal="center" vertical="center" wrapText="1"/>
    </xf>
    <xf numFmtId="1" fontId="8" fillId="0" borderId="45" xfId="2" applyNumberFormat="1" applyFont="1" applyBorder="1" applyAlignment="1">
      <alignment horizontal="center" vertical="center" wrapText="1"/>
    </xf>
    <xf numFmtId="1" fontId="8" fillId="0" borderId="46" xfId="2" applyNumberFormat="1" applyFont="1" applyBorder="1" applyAlignment="1">
      <alignment horizontal="center" vertical="center" wrapText="1"/>
    </xf>
    <xf numFmtId="1" fontId="8" fillId="0" borderId="46" xfId="2" applyNumberFormat="1" applyFont="1" applyBorder="1" applyProtection="1">
      <protection hidden="1"/>
    </xf>
    <xf numFmtId="1" fontId="8" fillId="0" borderId="47" xfId="2" applyNumberFormat="1" applyFont="1" applyBorder="1" applyProtection="1">
      <protection hidden="1"/>
    </xf>
    <xf numFmtId="1" fontId="8" fillId="0" borderId="48" xfId="2" applyNumberFormat="1" applyFont="1" applyBorder="1"/>
    <xf numFmtId="1" fontId="8" fillId="0" borderId="49" xfId="2" applyNumberFormat="1" applyFont="1" applyBorder="1"/>
    <xf numFmtId="1" fontId="8" fillId="7" borderId="20" xfId="2" applyNumberFormat="1" applyFont="1" applyFill="1" applyBorder="1" applyProtection="1">
      <protection locked="0"/>
    </xf>
    <xf numFmtId="1" fontId="8" fillId="7" borderId="50" xfId="2" applyNumberFormat="1" applyFont="1" applyFill="1" applyBorder="1" applyProtection="1">
      <protection locked="0"/>
    </xf>
    <xf numFmtId="1" fontId="8" fillId="7" borderId="51" xfId="2" applyNumberFormat="1" applyFont="1" applyFill="1" applyBorder="1" applyProtection="1">
      <protection locked="0"/>
    </xf>
    <xf numFmtId="1" fontId="16" fillId="0" borderId="46" xfId="2" applyNumberFormat="1" applyFont="1" applyBorder="1"/>
    <xf numFmtId="1" fontId="8" fillId="0" borderId="52" xfId="2" applyNumberFormat="1" applyFont="1" applyBorder="1"/>
    <xf numFmtId="1" fontId="8" fillId="0" borderId="23" xfId="2" applyNumberFormat="1" applyFont="1" applyBorder="1"/>
    <xf numFmtId="1" fontId="8" fillId="7" borderId="26" xfId="2" applyNumberFormat="1" applyFont="1" applyFill="1" applyBorder="1" applyProtection="1">
      <protection locked="0"/>
    </xf>
    <xf numFmtId="1" fontId="8" fillId="7" borderId="53" xfId="2" applyNumberFormat="1" applyFont="1" applyFill="1" applyBorder="1" applyProtection="1">
      <protection locked="0"/>
    </xf>
    <xf numFmtId="1" fontId="8" fillId="7" borderId="54" xfId="2" applyNumberFormat="1" applyFont="1" applyFill="1" applyBorder="1" applyProtection="1">
      <protection locked="0"/>
    </xf>
    <xf numFmtId="1" fontId="8" fillId="0" borderId="46" xfId="2" applyNumberFormat="1" applyFont="1" applyBorder="1"/>
    <xf numFmtId="1" fontId="8" fillId="0" borderId="11" xfId="2" applyNumberFormat="1" applyFont="1" applyBorder="1"/>
    <xf numFmtId="1" fontId="8" fillId="0" borderId="30" xfId="2" applyNumberFormat="1" applyFont="1" applyBorder="1"/>
    <xf numFmtId="1" fontId="8" fillId="7" borderId="35" xfId="2" applyNumberFormat="1" applyFont="1" applyFill="1" applyBorder="1" applyProtection="1">
      <protection locked="0"/>
    </xf>
    <xf numFmtId="1" fontId="8" fillId="7" borderId="14" xfId="2" applyNumberFormat="1" applyFont="1" applyFill="1" applyBorder="1" applyProtection="1">
      <protection locked="0"/>
    </xf>
    <xf numFmtId="1" fontId="8" fillId="7" borderId="55" xfId="2" applyNumberFormat="1" applyFont="1" applyFill="1" applyBorder="1" applyProtection="1">
      <protection locked="0"/>
    </xf>
    <xf numFmtId="1" fontId="8" fillId="0" borderId="47" xfId="2" applyNumberFormat="1" applyFont="1" applyBorder="1"/>
    <xf numFmtId="1" fontId="7" fillId="0" borderId="47" xfId="2" applyNumberFormat="1" applyFont="1" applyBorder="1"/>
    <xf numFmtId="1" fontId="8" fillId="0" borderId="2" xfId="2" applyNumberFormat="1" applyFont="1" applyBorder="1" applyAlignment="1">
      <alignment horizontal="center" vertical="center" wrapText="1"/>
    </xf>
    <xf numFmtId="1" fontId="7" fillId="0" borderId="47" xfId="2" applyNumberFormat="1" applyFont="1" applyBorder="1" applyProtection="1">
      <protection hidden="1"/>
    </xf>
    <xf numFmtId="1" fontId="8" fillId="0" borderId="56" xfId="2" applyNumberFormat="1" applyFont="1" applyBorder="1"/>
    <xf numFmtId="1" fontId="8" fillId="7" borderId="16" xfId="2" applyNumberFormat="1" applyFont="1" applyFill="1" applyBorder="1" applyProtection="1">
      <protection locked="0"/>
    </xf>
    <xf numFmtId="1" fontId="8" fillId="0" borderId="57" xfId="2" applyNumberFormat="1" applyFont="1" applyBorder="1"/>
    <xf numFmtId="1" fontId="3" fillId="3" borderId="47" xfId="0" applyNumberFormat="1" applyFont="1" applyFill="1" applyBorder="1"/>
    <xf numFmtId="1" fontId="8" fillId="7" borderId="58" xfId="2" applyNumberFormat="1" applyFont="1" applyFill="1" applyBorder="1" applyProtection="1">
      <protection locked="0"/>
    </xf>
    <xf numFmtId="1" fontId="8" fillId="0" borderId="59" xfId="2" applyNumberFormat="1" applyFont="1" applyBorder="1" applyProtection="1">
      <protection hidden="1"/>
    </xf>
    <xf numFmtId="1" fontId="8" fillId="0" borderId="0" xfId="2" applyNumberFormat="1" applyFont="1" applyProtection="1">
      <protection hidden="1"/>
    </xf>
    <xf numFmtId="1" fontId="8" fillId="0" borderId="60" xfId="2" applyNumberFormat="1" applyFont="1" applyBorder="1" applyProtection="1">
      <protection hidden="1"/>
    </xf>
    <xf numFmtId="1" fontId="8" fillId="0" borderId="61" xfId="2" applyNumberFormat="1" applyFont="1" applyBorder="1" applyProtection="1">
      <protection hidden="1"/>
    </xf>
    <xf numFmtId="1" fontId="8" fillId="0" borderId="62" xfId="3" applyNumberFormat="1" applyFont="1" applyBorder="1" applyAlignment="1">
      <alignment horizontal="center" vertical="center" wrapText="1"/>
    </xf>
    <xf numFmtId="1" fontId="8" fillId="0" borderId="15" xfId="3" applyNumberFormat="1" applyFont="1" applyBorder="1" applyAlignment="1">
      <alignment horizontal="center" vertical="center" wrapText="1"/>
    </xf>
    <xf numFmtId="1" fontId="8" fillId="0" borderId="63" xfId="3" applyNumberFormat="1" applyFont="1" applyBorder="1" applyAlignment="1">
      <alignment horizontal="center" vertical="center" wrapText="1"/>
    </xf>
    <xf numFmtId="1" fontId="8" fillId="0" borderId="64" xfId="2" applyNumberFormat="1" applyFont="1" applyBorder="1"/>
    <xf numFmtId="1" fontId="8" fillId="0" borderId="2" xfId="2" applyNumberFormat="1" applyFont="1" applyBorder="1" applyAlignment="1">
      <alignment wrapText="1"/>
    </xf>
    <xf numFmtId="1" fontId="8" fillId="0" borderId="2" xfId="2" applyNumberFormat="1" applyFont="1" applyBorder="1"/>
    <xf numFmtId="1" fontId="8" fillId="7" borderId="37" xfId="4" applyNumberFormat="1" applyFont="1" applyFill="1" applyBorder="1" applyProtection="1">
      <protection locked="0"/>
    </xf>
    <xf numFmtId="1" fontId="8" fillId="7" borderId="65" xfId="4" applyNumberFormat="1" applyFont="1" applyFill="1" applyBorder="1" applyProtection="1">
      <protection locked="0"/>
    </xf>
    <xf numFmtId="1" fontId="8" fillId="7" borderId="66" xfId="4" applyNumberFormat="1" applyFont="1" applyFill="1" applyBorder="1" applyProtection="1">
      <protection locked="0"/>
    </xf>
    <xf numFmtId="1" fontId="18" fillId="0" borderId="64" xfId="2" applyNumberFormat="1" applyFont="1" applyBorder="1"/>
    <xf numFmtId="1" fontId="14" fillId="0" borderId="47" xfId="2" applyNumberFormat="1" applyFont="1" applyBorder="1" applyProtection="1">
      <protection hidden="1"/>
    </xf>
    <xf numFmtId="1" fontId="8" fillId="4" borderId="47" xfId="2" applyNumberFormat="1" applyFont="1" applyFill="1" applyBorder="1"/>
    <xf numFmtId="1" fontId="8" fillId="4" borderId="47" xfId="2" applyNumberFormat="1" applyFont="1" applyFill="1" applyBorder="1" applyProtection="1">
      <protection hidden="1"/>
    </xf>
    <xf numFmtId="1" fontId="7" fillId="4" borderId="47" xfId="2" applyNumberFormat="1" applyFont="1" applyFill="1" applyBorder="1" applyProtection="1">
      <protection hidden="1"/>
    </xf>
    <xf numFmtId="1" fontId="3" fillId="4" borderId="47" xfId="0" applyNumberFormat="1" applyFont="1" applyFill="1" applyBorder="1"/>
    <xf numFmtId="1" fontId="7" fillId="4" borderId="46" xfId="2" applyNumberFormat="1" applyFont="1" applyFill="1" applyBorder="1"/>
    <xf numFmtId="1" fontId="8" fillId="0" borderId="48" xfId="2" applyNumberFormat="1" applyFont="1" applyBorder="1" applyAlignment="1">
      <alignment horizontal="left" vertical="center" wrapText="1"/>
    </xf>
    <xf numFmtId="1" fontId="8" fillId="7" borderId="49" xfId="2" applyNumberFormat="1" applyFont="1" applyFill="1" applyBorder="1" applyProtection="1">
      <protection locked="0"/>
    </xf>
    <xf numFmtId="1" fontId="19" fillId="4" borderId="67" xfId="0" applyNumberFormat="1" applyFont="1" applyFill="1" applyBorder="1" applyAlignment="1" applyProtection="1">
      <alignment vertical="center"/>
      <protection locked="0"/>
    </xf>
    <xf numFmtId="1" fontId="19" fillId="4" borderId="0" xfId="0" applyNumberFormat="1" applyFont="1" applyFill="1" applyAlignment="1">
      <alignment wrapText="1"/>
    </xf>
    <xf numFmtId="1" fontId="8" fillId="0" borderId="52" xfId="2" applyNumberFormat="1" applyFont="1" applyBorder="1" applyAlignment="1">
      <alignment horizontal="left" vertical="center" wrapText="1"/>
    </xf>
    <xf numFmtId="1" fontId="8" fillId="7" borderId="23" xfId="2" applyNumberFormat="1" applyFont="1" applyFill="1" applyBorder="1" applyProtection="1">
      <protection locked="0"/>
    </xf>
    <xf numFmtId="1" fontId="19" fillId="4" borderId="67" xfId="0" applyNumberFormat="1" applyFont="1" applyFill="1" applyBorder="1" applyAlignment="1">
      <alignment vertical="center"/>
    </xf>
    <xf numFmtId="1" fontId="3" fillId="5" borderId="0" xfId="0" applyNumberFormat="1" applyFont="1" applyFill="1"/>
    <xf numFmtId="1" fontId="3" fillId="6" borderId="0" xfId="0" applyNumberFormat="1" applyFont="1" applyFill="1"/>
    <xf numFmtId="1" fontId="8" fillId="0" borderId="68" xfId="2" applyNumberFormat="1" applyFont="1" applyBorder="1" applyAlignment="1">
      <alignment horizontal="left" vertical="center" wrapText="1"/>
    </xf>
    <xf numFmtId="1" fontId="8" fillId="7" borderId="30" xfId="2" applyNumberFormat="1" applyFont="1" applyFill="1" applyBorder="1" applyProtection="1">
      <protection locked="0"/>
    </xf>
    <xf numFmtId="1" fontId="20" fillId="0" borderId="0" xfId="0" applyNumberFormat="1" applyFont="1"/>
    <xf numFmtId="1" fontId="7" fillId="4" borderId="47" xfId="2" applyNumberFormat="1" applyFont="1" applyFill="1" applyBorder="1"/>
    <xf numFmtId="1" fontId="8" fillId="0" borderId="9" xfId="2" applyNumberFormat="1" applyFont="1" applyBorder="1" applyAlignment="1">
      <alignment horizontal="center" vertical="center" wrapText="1"/>
    </xf>
    <xf numFmtId="1" fontId="21" fillId="4" borderId="69" xfId="2" applyNumberFormat="1" applyFont="1" applyFill="1" applyBorder="1"/>
    <xf numFmtId="1" fontId="8" fillId="4" borderId="70" xfId="2" applyNumberFormat="1" applyFont="1" applyFill="1" applyBorder="1" applyProtection="1">
      <protection hidden="1"/>
    </xf>
    <xf numFmtId="1" fontId="8" fillId="4" borderId="70" xfId="2" applyNumberFormat="1" applyFont="1" applyFill="1" applyBorder="1"/>
    <xf numFmtId="1" fontId="7" fillId="4" borderId="70" xfId="2" applyNumberFormat="1" applyFont="1" applyFill="1" applyBorder="1" applyProtection="1">
      <protection hidden="1"/>
    </xf>
    <xf numFmtId="1" fontId="22" fillId="4" borderId="46" xfId="2" applyNumberFormat="1" applyFont="1" applyFill="1" applyBorder="1"/>
    <xf numFmtId="1" fontId="8" fillId="0" borderId="71" xfId="2" applyNumberFormat="1" applyFont="1" applyBorder="1" applyAlignment="1">
      <alignment vertical="center" wrapText="1"/>
    </xf>
    <xf numFmtId="1" fontId="8" fillId="7" borderId="13" xfId="2" applyNumberFormat="1" applyFont="1" applyFill="1" applyBorder="1" applyProtection="1">
      <protection locked="0"/>
    </xf>
    <xf numFmtId="1" fontId="8" fillId="0" borderId="70" xfId="2" applyNumberFormat="1" applyFont="1" applyBorder="1"/>
    <xf numFmtId="1" fontId="8" fillId="0" borderId="2" xfId="2" applyNumberFormat="1" applyFont="1" applyBorder="1" applyAlignment="1">
      <alignment horizontal="center" vertical="center"/>
    </xf>
    <xf numFmtId="1" fontId="8" fillId="0" borderId="2" xfId="5" applyNumberFormat="1" applyFont="1" applyBorder="1" applyAlignment="1">
      <alignment horizontal="center" vertical="center" wrapText="1"/>
    </xf>
    <xf numFmtId="1" fontId="8" fillId="0" borderId="2" xfId="5" applyNumberFormat="1" applyFont="1" applyBorder="1" applyAlignment="1">
      <alignment horizontal="center" vertical="center"/>
    </xf>
    <xf numFmtId="1" fontId="8" fillId="0" borderId="6" xfId="5" applyNumberFormat="1" applyFont="1" applyBorder="1" applyAlignment="1">
      <alignment horizontal="center" vertical="center"/>
    </xf>
    <xf numFmtId="1" fontId="8" fillId="4" borderId="46" xfId="2" applyNumberFormat="1" applyFont="1" applyFill="1" applyBorder="1" applyProtection="1">
      <protection hidden="1"/>
    </xf>
    <xf numFmtId="1" fontId="8" fillId="0" borderId="2" xfId="2" applyNumberFormat="1" applyFont="1" applyBorder="1" applyAlignment="1">
      <alignment horizontal="right"/>
    </xf>
    <xf numFmtId="1" fontId="8" fillId="7" borderId="2" xfId="2" applyNumberFormat="1" applyFont="1" applyFill="1" applyBorder="1" applyAlignment="1" applyProtection="1">
      <alignment horizontal="right"/>
      <protection locked="0"/>
    </xf>
    <xf numFmtId="1" fontId="8" fillId="7" borderId="6" xfId="2" applyNumberFormat="1" applyFont="1" applyFill="1" applyBorder="1" applyAlignment="1" applyProtection="1">
      <alignment horizontal="right"/>
      <protection locked="0"/>
    </xf>
    <xf numFmtId="1" fontId="8" fillId="0" borderId="56" xfId="2" applyNumberFormat="1" applyFont="1" applyBorder="1" applyAlignment="1">
      <alignment wrapText="1"/>
    </xf>
    <xf numFmtId="1" fontId="8" fillId="0" borderId="16" xfId="2" applyNumberFormat="1" applyFont="1" applyBorder="1" applyAlignment="1">
      <alignment horizontal="right"/>
    </xf>
    <xf numFmtId="1" fontId="8" fillId="7" borderId="16" xfId="2" applyNumberFormat="1" applyFont="1" applyFill="1" applyBorder="1" applyAlignment="1" applyProtection="1">
      <alignment horizontal="right"/>
      <protection locked="0"/>
    </xf>
    <xf numFmtId="1" fontId="8" fillId="7" borderId="73" xfId="2" applyNumberFormat="1" applyFont="1" applyFill="1" applyBorder="1" applyAlignment="1" applyProtection="1">
      <alignment horizontal="right"/>
      <protection locked="0"/>
    </xf>
    <xf numFmtId="1" fontId="8" fillId="0" borderId="67" xfId="2" applyNumberFormat="1" applyFont="1" applyBorder="1" applyAlignment="1">
      <alignment wrapText="1"/>
    </xf>
    <xf numFmtId="1" fontId="8" fillId="0" borderId="29" xfId="2" applyNumberFormat="1" applyFont="1" applyBorder="1" applyAlignment="1">
      <alignment horizontal="right"/>
    </xf>
    <xf numFmtId="1" fontId="8" fillId="7" borderId="29" xfId="2" applyNumberFormat="1" applyFont="1" applyFill="1" applyBorder="1" applyAlignment="1" applyProtection="1">
      <alignment horizontal="right"/>
      <protection locked="0"/>
    </xf>
    <xf numFmtId="1" fontId="8" fillId="7" borderId="74" xfId="2" applyNumberFormat="1" applyFont="1" applyFill="1" applyBorder="1" applyAlignment="1" applyProtection="1">
      <alignment horizontal="right"/>
      <protection locked="0"/>
    </xf>
    <xf numFmtId="1" fontId="8" fillId="0" borderId="48" xfId="2" applyNumberFormat="1" applyFont="1" applyBorder="1" applyAlignment="1">
      <alignment wrapText="1"/>
    </xf>
    <xf numFmtId="1" fontId="8" fillId="0" borderId="49" xfId="2" applyNumberFormat="1" applyFont="1" applyBorder="1" applyAlignment="1">
      <alignment horizontal="right"/>
    </xf>
    <xf numFmtId="1" fontId="8" fillId="7" borderId="49" xfId="2" applyNumberFormat="1" applyFont="1" applyFill="1" applyBorder="1" applyAlignment="1" applyProtection="1">
      <alignment horizontal="right"/>
      <protection locked="0"/>
    </xf>
    <xf numFmtId="1" fontId="8" fillId="7" borderId="75" xfId="2" applyNumberFormat="1" applyFont="1" applyFill="1" applyBorder="1" applyAlignment="1" applyProtection="1">
      <alignment horizontal="right"/>
      <protection locked="0"/>
    </xf>
    <xf numFmtId="1" fontId="8" fillId="0" borderId="11" xfId="2" applyNumberFormat="1" applyFont="1" applyBorder="1" applyAlignment="1">
      <alignment wrapText="1"/>
    </xf>
    <xf numFmtId="1" fontId="8" fillId="0" borderId="58" xfId="2" applyNumberFormat="1" applyFont="1" applyBorder="1" applyAlignment="1">
      <alignment horizontal="right"/>
    </xf>
    <xf numFmtId="1" fontId="8" fillId="7" borderId="30" xfId="2" applyNumberFormat="1" applyFont="1" applyFill="1" applyBorder="1" applyAlignment="1" applyProtection="1">
      <alignment horizontal="right"/>
      <protection locked="0"/>
    </xf>
    <xf numFmtId="1" fontId="8" fillId="7" borderId="76" xfId="2" applyNumberFormat="1" applyFont="1" applyFill="1" applyBorder="1" applyAlignment="1" applyProtection="1">
      <alignment horizontal="right"/>
      <protection locked="0"/>
    </xf>
    <xf numFmtId="1" fontId="8" fillId="0" borderId="78" xfId="2" applyNumberFormat="1" applyFont="1" applyBorder="1"/>
    <xf numFmtId="1" fontId="3" fillId="0" borderId="46" xfId="0" applyNumberFormat="1" applyFont="1" applyBorder="1"/>
    <xf numFmtId="1" fontId="8" fillId="0" borderId="3" xfId="2" applyNumberFormat="1" applyFont="1" applyBorder="1" applyAlignment="1">
      <alignment horizontal="center" vertical="center" wrapText="1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49" xfId="2" applyNumberFormat="1" applyFont="1" applyBorder="1" applyAlignment="1">
      <alignment wrapText="1"/>
    </xf>
    <xf numFmtId="1" fontId="8" fillId="7" borderId="18" xfId="2" applyNumberFormat="1" applyFont="1" applyFill="1" applyBorder="1" applyAlignment="1" applyProtection="1">
      <alignment horizontal="right"/>
      <protection locked="0"/>
    </xf>
    <xf numFmtId="1" fontId="8" fillId="7" borderId="18" xfId="2" applyNumberFormat="1" applyFont="1" applyFill="1" applyBorder="1" applyProtection="1">
      <protection locked="0"/>
    </xf>
    <xf numFmtId="1" fontId="8" fillId="7" borderId="73" xfId="2" applyNumberFormat="1" applyFont="1" applyFill="1" applyBorder="1" applyProtection="1">
      <protection locked="0"/>
    </xf>
    <xf numFmtId="1" fontId="8" fillId="0" borderId="79" xfId="2" applyNumberFormat="1" applyFont="1" applyBorder="1" applyAlignment="1">
      <alignment wrapText="1"/>
    </xf>
    <xf numFmtId="1" fontId="8" fillId="7" borderId="80" xfId="2" applyNumberFormat="1" applyFont="1" applyFill="1" applyBorder="1" applyAlignment="1" applyProtection="1">
      <alignment horizontal="right"/>
      <protection locked="0"/>
    </xf>
    <xf numFmtId="1" fontId="8" fillId="7" borderId="81" xfId="2" applyNumberFormat="1" applyFont="1" applyFill="1" applyBorder="1" applyAlignment="1" applyProtection="1">
      <alignment horizontal="right"/>
      <protection locked="0"/>
    </xf>
    <xf numFmtId="1" fontId="8" fillId="7" borderId="80" xfId="2" applyNumberFormat="1" applyFont="1" applyFill="1" applyBorder="1" applyProtection="1">
      <protection locked="0"/>
    </xf>
    <xf numFmtId="1" fontId="8" fillId="7" borderId="81" xfId="2" applyNumberFormat="1" applyFont="1" applyFill="1" applyBorder="1" applyProtection="1">
      <protection locked="0"/>
    </xf>
    <xf numFmtId="1" fontId="24" fillId="0" borderId="3" xfId="2" applyNumberFormat="1" applyFont="1" applyBorder="1" applyAlignment="1">
      <alignment horizontal="right"/>
    </xf>
    <xf numFmtId="1" fontId="24" fillId="0" borderId="6" xfId="2" applyNumberFormat="1" applyFont="1" applyBorder="1" applyAlignment="1">
      <alignment horizontal="right"/>
    </xf>
    <xf numFmtId="1" fontId="24" fillId="0" borderId="3" xfId="2" applyNumberFormat="1" applyFont="1" applyBorder="1"/>
    <xf numFmtId="1" fontId="24" fillId="0" borderId="6" xfId="2" applyNumberFormat="1" applyFont="1" applyBorder="1"/>
    <xf numFmtId="1" fontId="8" fillId="0" borderId="40" xfId="2" applyNumberFormat="1" applyFont="1" applyBorder="1"/>
    <xf numFmtId="1" fontId="20" fillId="3" borderId="2" xfId="0" applyNumberFormat="1" applyFont="1" applyFill="1" applyBorder="1" applyAlignment="1">
      <alignment horizontal="center" vertical="center" wrapText="1"/>
    </xf>
    <xf numFmtId="1" fontId="8" fillId="0" borderId="82" xfId="2" applyNumberFormat="1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center" vertical="center" wrapText="1"/>
    </xf>
    <xf numFmtId="1" fontId="8" fillId="0" borderId="83" xfId="2" applyNumberFormat="1" applyFont="1" applyBorder="1" applyAlignment="1">
      <alignment horizontal="center" vertical="center" wrapText="1"/>
    </xf>
    <xf numFmtId="1" fontId="11" fillId="0" borderId="49" xfId="2" applyNumberFormat="1" applyFont="1" applyBorder="1" applyAlignment="1">
      <alignment wrapText="1"/>
    </xf>
    <xf numFmtId="1" fontId="8" fillId="7" borderId="84" xfId="2" applyNumberFormat="1" applyFont="1" applyFill="1" applyBorder="1" applyProtection="1">
      <protection locked="0"/>
    </xf>
    <xf numFmtId="1" fontId="8" fillId="7" borderId="85" xfId="2" applyNumberFormat="1" applyFont="1" applyFill="1" applyBorder="1" applyProtection="1">
      <protection locked="0"/>
    </xf>
    <xf numFmtId="1" fontId="8" fillId="7" borderId="86" xfId="2" applyNumberFormat="1" applyFont="1" applyFill="1" applyBorder="1" applyProtection="1">
      <protection locked="0"/>
    </xf>
    <xf numFmtId="1" fontId="8" fillId="0" borderId="23" xfId="2" applyNumberFormat="1" applyFont="1" applyBorder="1" applyAlignment="1">
      <alignment wrapText="1"/>
    </xf>
    <xf numFmtId="1" fontId="8" fillId="7" borderId="87" xfId="2" applyNumberFormat="1" applyFont="1" applyFill="1" applyBorder="1" applyProtection="1">
      <protection locked="0"/>
    </xf>
    <xf numFmtId="1" fontId="8" fillId="7" borderId="88" xfId="2" applyNumberFormat="1" applyFont="1" applyFill="1" applyBorder="1" applyProtection="1">
      <protection locked="0"/>
    </xf>
    <xf numFmtId="1" fontId="8" fillId="4" borderId="46" xfId="2" applyNumberFormat="1" applyFont="1" applyFill="1" applyBorder="1"/>
    <xf numFmtId="1" fontId="8" fillId="8" borderId="23" xfId="2" applyNumberFormat="1" applyFont="1" applyFill="1" applyBorder="1" applyAlignment="1">
      <alignment wrapText="1"/>
    </xf>
    <xf numFmtId="1" fontId="8" fillId="8" borderId="23" xfId="2" applyNumberFormat="1" applyFont="1" applyFill="1" applyBorder="1"/>
    <xf numFmtId="1" fontId="8" fillId="8" borderId="80" xfId="2" applyNumberFormat="1" applyFont="1" applyFill="1" applyBorder="1" applyProtection="1">
      <protection locked="0"/>
    </xf>
    <xf numFmtId="1" fontId="8" fillId="8" borderId="87" xfId="2" applyNumberFormat="1" applyFont="1" applyFill="1" applyBorder="1" applyProtection="1">
      <protection locked="0"/>
    </xf>
    <xf numFmtId="1" fontId="8" fillId="8" borderId="88" xfId="2" applyNumberFormat="1" applyFont="1" applyFill="1" applyBorder="1" applyProtection="1">
      <protection locked="0"/>
    </xf>
    <xf numFmtId="1" fontId="8" fillId="8" borderId="54" xfId="2" applyNumberFormat="1" applyFont="1" applyFill="1" applyBorder="1" applyProtection="1">
      <protection locked="0"/>
    </xf>
    <xf numFmtId="1" fontId="8" fillId="0" borderId="58" xfId="2" applyNumberFormat="1" applyFont="1" applyBorder="1" applyAlignment="1">
      <alignment wrapText="1"/>
    </xf>
    <xf numFmtId="1" fontId="8" fillId="0" borderId="58" xfId="2" applyNumberFormat="1" applyFont="1" applyBorder="1"/>
    <xf numFmtId="1" fontId="8" fillId="7" borderId="89" xfId="2" applyNumberFormat="1" applyFont="1" applyFill="1" applyBorder="1" applyProtection="1">
      <protection locked="0"/>
    </xf>
    <xf numFmtId="1" fontId="8" fillId="0" borderId="30" xfId="2" applyNumberFormat="1" applyFont="1" applyBorder="1" applyAlignment="1">
      <alignment wrapText="1"/>
    </xf>
    <xf numFmtId="1" fontId="24" fillId="0" borderId="82" xfId="2" applyNumberFormat="1" applyFont="1" applyBorder="1"/>
    <xf numFmtId="1" fontId="24" fillId="0" borderId="4" xfId="2" applyNumberFormat="1" applyFont="1" applyBorder="1"/>
    <xf numFmtId="1" fontId="24" fillId="0" borderId="83" xfId="2" applyNumberFormat="1" applyFont="1" applyBorder="1"/>
    <xf numFmtId="1" fontId="3" fillId="9" borderId="0" xfId="0" applyNumberFormat="1" applyFont="1" applyFill="1"/>
    <xf numFmtId="1" fontId="3" fillId="9" borderId="0" xfId="0" applyNumberFormat="1" applyFont="1" applyFill="1" applyProtection="1">
      <protection locked="0"/>
    </xf>
    <xf numFmtId="1" fontId="8" fillId="7" borderId="49" xfId="0" applyNumberFormat="1" applyFont="1" applyFill="1" applyBorder="1" applyAlignment="1" applyProtection="1">
      <protection locked="0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 wrapText="1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 wrapText="1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 wrapText="1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 wrapText="1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 wrapText="1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" fontId="8" fillId="0" borderId="62" xfId="2" applyNumberFormat="1" applyFont="1" applyBorder="1" applyAlignment="1">
      <alignment horizontal="left" wrapText="1"/>
    </xf>
    <xf numFmtId="1" fontId="8" fillId="0" borderId="6" xfId="2" applyNumberFormat="1" applyFont="1" applyBorder="1" applyAlignment="1">
      <alignment horizontal="left" wrapText="1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1" fontId="8" fillId="3" borderId="10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11" fillId="3" borderId="7" xfId="0" applyNumberFormat="1" applyFont="1" applyFill="1" applyBorder="1" applyAlignment="1">
      <alignment horizontal="center" vertical="center" wrapText="1"/>
    </xf>
    <xf numFmtId="1" fontId="11" fillId="3" borderId="8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center" vertical="center" wrapText="1"/>
    </xf>
    <xf numFmtId="1" fontId="11" fillId="3" borderId="13" xfId="0" applyNumberFormat="1" applyFont="1" applyFill="1" applyBorder="1" applyAlignment="1">
      <alignment horizontal="center" vertical="center" wrapText="1"/>
    </xf>
    <xf numFmtId="1" fontId="23" fillId="0" borderId="72" xfId="0" applyNumberFormat="1" applyFont="1" applyBorder="1"/>
    <xf numFmtId="1" fontId="23" fillId="0" borderId="70" xfId="0" applyNumberFormat="1" applyFont="1" applyBorder="1"/>
    <xf numFmtId="1" fontId="11" fillId="3" borderId="5" xfId="0" applyNumberFormat="1" applyFont="1" applyFill="1" applyBorder="1" applyAlignment="1">
      <alignment horizontal="center" vertical="center" wrapText="1"/>
    </xf>
    <xf numFmtId="1" fontId="11" fillId="3" borderId="10" xfId="0" applyNumberFormat="1" applyFont="1" applyFill="1" applyBorder="1" applyAlignment="1">
      <alignment horizontal="center" vertical="center" wrapText="1"/>
    </xf>
    <xf numFmtId="1" fontId="11" fillId="3" borderId="14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 wrapText="1"/>
    </xf>
    <xf numFmtId="1" fontId="9" fillId="0" borderId="8" xfId="2" applyNumberFormat="1" applyFont="1" applyBorder="1" applyAlignment="1">
      <alignment horizontal="left" wrapText="1"/>
    </xf>
    <xf numFmtId="1" fontId="8" fillId="0" borderId="43" xfId="2" applyNumberFormat="1" applyFont="1" applyBorder="1" applyAlignment="1">
      <alignment horizontal="center" wrapText="1"/>
    </xf>
    <xf numFmtId="1" fontId="8" fillId="0" borderId="58" xfId="2" applyNumberFormat="1" applyFont="1" applyBorder="1" applyAlignment="1">
      <alignment horizontal="center" wrapText="1"/>
    </xf>
    <xf numFmtId="1" fontId="8" fillId="0" borderId="62" xfId="2" applyNumberFormat="1" applyFont="1" applyBorder="1" applyAlignment="1">
      <alignment horizontal="center" vertical="center" wrapText="1"/>
    </xf>
    <xf numFmtId="1" fontId="8" fillId="0" borderId="77" xfId="2" applyNumberFormat="1" applyFont="1" applyBorder="1" applyAlignment="1">
      <alignment horizontal="center" vertical="center" wrapText="1"/>
    </xf>
    <xf numFmtId="1" fontId="8" fillId="0" borderId="6" xfId="2" applyNumberFormat="1" applyFont="1" applyBorder="1" applyAlignment="1">
      <alignment horizontal="center" vertical="center" wrapText="1"/>
    </xf>
    <xf numFmtId="1" fontId="8" fillId="0" borderId="29" xfId="2" applyNumberFormat="1" applyFont="1" applyBorder="1" applyAlignment="1">
      <alignment horizontal="left" vertical="center" wrapText="1"/>
    </xf>
    <xf numFmtId="1" fontId="8" fillId="0" borderId="43" xfId="2" applyNumberFormat="1" applyFont="1" applyBorder="1" applyAlignment="1">
      <alignment horizontal="left" vertical="center" wrapText="1"/>
    </xf>
    <xf numFmtId="1" fontId="8" fillId="0" borderId="58" xfId="2" applyNumberFormat="1" applyFont="1" applyBorder="1" applyAlignment="1">
      <alignment horizontal="left" vertical="center" wrapText="1"/>
    </xf>
    <xf numFmtId="1" fontId="14" fillId="0" borderId="77" xfId="2" applyNumberFormat="1" applyFont="1" applyBorder="1" applyAlignment="1">
      <alignment horizontal="left" wrapText="1"/>
    </xf>
    <xf numFmtId="1" fontId="8" fillId="0" borderId="9" xfId="2" applyNumberFormat="1" applyFont="1" applyBorder="1" applyAlignment="1">
      <alignment horizontal="center" vertical="center" wrapText="1"/>
    </xf>
    <xf numFmtId="1" fontId="8" fillId="0" borderId="74" xfId="2" applyNumberFormat="1" applyFont="1" applyBorder="1" applyAlignment="1">
      <alignment horizontal="center" vertical="center" wrapText="1"/>
    </xf>
    <xf numFmtId="1" fontId="8" fillId="0" borderId="13" xfId="2" applyNumberFormat="1" applyFont="1" applyBorder="1" applyAlignment="1">
      <alignment horizontal="center" vertical="center" wrapText="1"/>
    </xf>
    <xf numFmtId="1" fontId="8" fillId="0" borderId="7" xfId="2" applyNumberFormat="1" applyFont="1" applyBorder="1" applyAlignment="1">
      <alignment horizontal="center" vertical="center" wrapText="1"/>
    </xf>
    <xf numFmtId="1" fontId="8" fillId="0" borderId="11" xfId="2" applyNumberFormat="1" applyFont="1" applyBorder="1" applyAlignment="1">
      <alignment horizontal="center" vertical="center" wrapText="1"/>
    </xf>
  </cellXfs>
  <cellStyles count="6">
    <cellStyle name="Millares [0] 3 2 2" xfId="4" xr:uid="{00000000-0005-0000-0000-000000000000}"/>
    <cellStyle name="Normal" xfId="0" builtinId="0"/>
    <cellStyle name="Normal 2" xfId="3" xr:uid="{00000000-0005-0000-0000-000002000000}"/>
    <cellStyle name="Normal 6" xfId="5" xr:uid="{00000000-0005-0000-0000-000003000000}"/>
    <cellStyle name="Normal_REM 21-2002" xfId="2" xr:uid="{00000000-0005-0000-0000-000004000000}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MATRICES%20REGISTRO%20REM%202019/V1.1/SA_19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CAMBIOS%20REM%202019/NOV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munozmm\Desktop\REM%20A%20ENE-MAR%202019\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munozmm\Desktop\REM%20A%20ENE-MAR%202019\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munozmm\Desktop\REM%20A%20ENE-MAR%202019\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ABRIL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MAYO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NIO\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95"/>
  <sheetViews>
    <sheetView topLeftCell="A4" workbookViewId="0">
      <selection activeCell="D14" sqref="D14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",[1]NOMBRE!B2," - ","( ",[1]NOMBRE!C2,[1]NOMBRE!D2,[1]NOMBRE!E2,[1]NOMBRE!F2,[1]NOMBRE!G2," )")</f>
        <v>COMUNA:  - (  )</v>
      </c>
    </row>
    <row r="3" spans="1:92" ht="16.149999999999999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",[1]NOMBRE!B6," - ","( ",[1]NOMBRE!C6,[1]NOMBRE!D6," )")</f>
        <v>MES:  - ( 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",[1]NOMBRE!B7)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107</v>
      </c>
      <c r="D9" s="287" t="s">
        <v>108</v>
      </c>
      <c r="E9" s="298" t="s">
        <v>109</v>
      </c>
      <c r="F9" s="301" t="s">
        <v>110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99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300"/>
      <c r="F11" s="301"/>
      <c r="G11" s="14" t="s">
        <v>13</v>
      </c>
      <c r="H11" s="15" t="s">
        <v>14</v>
      </c>
      <c r="I11" s="15" t="s">
        <v>15</v>
      </c>
      <c r="J11" s="16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16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16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16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17" t="s">
        <v>18</v>
      </c>
      <c r="B12" s="18">
        <f t="shared" ref="B12:O12" si="0">SUM(B13:B16)</f>
        <v>5.583333333333333</v>
      </c>
      <c r="C12" s="19">
        <f>SUM(C13:C16)</f>
        <v>5.583333333333333</v>
      </c>
      <c r="D12" s="20">
        <f t="shared" si="0"/>
        <v>5.416666666666667</v>
      </c>
      <c r="E12" s="20">
        <f t="shared" si="0"/>
        <v>15860</v>
      </c>
      <c r="F12" s="21">
        <f t="shared" si="0"/>
        <v>15860</v>
      </c>
      <c r="G12" s="22">
        <f t="shared" si="0"/>
        <v>7076</v>
      </c>
      <c r="H12" s="20">
        <f t="shared" si="0"/>
        <v>7076</v>
      </c>
      <c r="I12" s="20">
        <f t="shared" si="0"/>
        <v>0</v>
      </c>
      <c r="J12" s="21">
        <f t="shared" si="0"/>
        <v>0</v>
      </c>
      <c r="K12" s="22">
        <f t="shared" si="0"/>
        <v>6144.5399999999991</v>
      </c>
      <c r="L12" s="20">
        <f t="shared" si="0"/>
        <v>5059.6866666666665</v>
      </c>
      <c r="M12" s="20">
        <f t="shared" si="0"/>
        <v>59.33</v>
      </c>
      <c r="N12" s="20">
        <f t="shared" si="0"/>
        <v>3.69</v>
      </c>
      <c r="O12" s="21">
        <f t="shared" si="0"/>
        <v>1021.8333333333334</v>
      </c>
      <c r="P12" s="23">
        <f t="shared" ref="P12:Y12" si="1">SUM(P13:P16)</f>
        <v>3963.2066666666669</v>
      </c>
      <c r="Q12" s="24">
        <f t="shared" si="1"/>
        <v>1353.5666666666666</v>
      </c>
      <c r="R12" s="24">
        <f t="shared" si="1"/>
        <v>1670.7333333333333</v>
      </c>
      <c r="S12" s="24">
        <f t="shared" si="1"/>
        <v>123.49000000000001</v>
      </c>
      <c r="T12" s="25">
        <f t="shared" si="1"/>
        <v>815.41666666666663</v>
      </c>
      <c r="U12" s="23">
        <f t="shared" si="1"/>
        <v>1105.49</v>
      </c>
      <c r="V12" s="24">
        <f>SUM(V13:V16)</f>
        <v>861.12</v>
      </c>
      <c r="W12" s="24">
        <f t="shared" si="1"/>
        <v>31.486666666666668</v>
      </c>
      <c r="X12" s="24">
        <f t="shared" si="1"/>
        <v>0.8</v>
      </c>
      <c r="Y12" s="25">
        <f t="shared" si="1"/>
        <v>212.08333333333331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21">
        <f>AVERAGE(ENERO:DICIEMBRE!B13)</f>
        <v>4.583333333333333</v>
      </c>
      <c r="C13" s="221">
        <f>AVERAGE(ENERO:DICIEMBRE!C13)</f>
        <v>4.583333333333333</v>
      </c>
      <c r="D13" s="221">
        <f>AVERAGE(ENERO:DICIEMBRE!D13)</f>
        <v>4.416666666666667</v>
      </c>
      <c r="E13" s="221">
        <f>SUM(ENERO:DICIEMBRE!E13)</f>
        <v>7076</v>
      </c>
      <c r="F13" s="221">
        <f>SUM(ENERO:DICIEMBRE!F13)</f>
        <v>7076</v>
      </c>
      <c r="G13" s="29">
        <f>SUM(H13:J13)</f>
        <v>7076</v>
      </c>
      <c r="H13" s="221">
        <f>SUM(ENERO:DICIEMBRE!H13)</f>
        <v>7076</v>
      </c>
      <c r="I13" s="221">
        <f>SUM(ENERO:DICIEMBRE!I13)</f>
        <v>0</v>
      </c>
      <c r="J13" s="221">
        <f>SUM(ENERO:DICIEMBRE!J13)</f>
        <v>0</v>
      </c>
      <c r="K13" s="31">
        <f>SUM(L13:O13)</f>
        <v>4126.0566666666664</v>
      </c>
      <c r="L13" s="221">
        <f>SUM(ENERO:DICIEMBRE!L13)</f>
        <v>3314.7033333333334</v>
      </c>
      <c r="M13" s="221">
        <f>SUM(ENERO:DICIEMBRE!M13)</f>
        <v>59.33</v>
      </c>
      <c r="N13" s="221">
        <f>SUM(ENERO:DICIEMBRE!N13)</f>
        <v>3.69</v>
      </c>
      <c r="O13" s="221">
        <f>SUM(ENERO:DICIEMBRE!O13)</f>
        <v>748.33333333333337</v>
      </c>
      <c r="P13" s="34">
        <f>SUM(Q13:T13)</f>
        <v>2567.7366666666667</v>
      </c>
      <c r="Q13" s="221">
        <f>SUM(ENERO:DICIEMBRE!Q13)</f>
        <v>197.59666666666666</v>
      </c>
      <c r="R13" s="221">
        <f>SUM(ENERO:DICIEMBRE!R13)</f>
        <v>1670.7333333333333</v>
      </c>
      <c r="S13" s="221">
        <f>SUM(ENERO:DICIEMBRE!S13)</f>
        <v>123.49000000000001</v>
      </c>
      <c r="T13" s="221">
        <f>SUM(ENERO:DICIEMBRE!T13)</f>
        <v>575.91666666666663</v>
      </c>
      <c r="U13" s="34">
        <f>SUM(V13:Y13)</f>
        <v>231.00333333333333</v>
      </c>
      <c r="V13" s="221">
        <f>SUM(ENERO:DICIEMBRE!V13)</f>
        <v>131.38333333333333</v>
      </c>
      <c r="W13" s="221">
        <f>SUM(ENERO:DICIEMBRE!W13)</f>
        <v>31.486666666666668</v>
      </c>
      <c r="X13" s="221">
        <f>SUM(ENERO:DICIEMBRE!X13)</f>
        <v>0.8</v>
      </c>
      <c r="Y13" s="221">
        <f>SUM(ENERO:DICIEMBRE!Y13)</f>
        <v>67.333333333333329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221">
        <f>AVERAGE(ENERO:DICIEMBRE!B14)</f>
        <v>1</v>
      </c>
      <c r="C14" s="221">
        <f>AVERAGE(ENERO:DICIEMBRE!C14)</f>
        <v>1</v>
      </c>
      <c r="D14" s="221">
        <f>AVERAGE(ENERO:DICIEMBRE!D14)</f>
        <v>1</v>
      </c>
      <c r="E14" s="221">
        <f>SUM(ENERO:DICIEMBRE!E14)</f>
        <v>8784</v>
      </c>
      <c r="F14" s="221">
        <f>SUM(ENERO:DICIEMBRE!F14)</f>
        <v>8784</v>
      </c>
      <c r="G14" s="42">
        <f>SUM(H14:J14)</f>
        <v>0</v>
      </c>
      <c r="H14" s="221">
        <f>SUM(ENERO:DICIEMBRE!H14)</f>
        <v>0</v>
      </c>
      <c r="I14" s="221">
        <f>SUM(ENERO:DICIEMBRE!I14)</f>
        <v>0</v>
      </c>
      <c r="J14" s="221">
        <f>SUM(ENERO:DICIEMBRE!J14)</f>
        <v>0</v>
      </c>
      <c r="K14" s="44">
        <f>SUM(L14:O14)</f>
        <v>2018.4833333333331</v>
      </c>
      <c r="L14" s="221">
        <f>SUM(ENERO:DICIEMBRE!L14)</f>
        <v>1744.9833333333331</v>
      </c>
      <c r="M14" s="221">
        <f>SUM(ENERO:DICIEMBRE!M14)</f>
        <v>0</v>
      </c>
      <c r="N14" s="221">
        <f>SUM(ENERO:DICIEMBRE!N14)</f>
        <v>0</v>
      </c>
      <c r="O14" s="221">
        <f>SUM(ENERO:DICIEMBRE!O14)</f>
        <v>273.5</v>
      </c>
      <c r="P14" s="47">
        <f>SUM(Q14:T14)</f>
        <v>1395.47</v>
      </c>
      <c r="Q14" s="221">
        <f>SUM(ENERO:DICIEMBRE!Q14)</f>
        <v>1155.97</v>
      </c>
      <c r="R14" s="221">
        <f>SUM(ENERO:DICIEMBRE!R14)</f>
        <v>0</v>
      </c>
      <c r="S14" s="221">
        <f>SUM(ENERO:DICIEMBRE!S14)</f>
        <v>0</v>
      </c>
      <c r="T14" s="221">
        <f>SUM(ENERO:DICIEMBRE!T14)</f>
        <v>239.5</v>
      </c>
      <c r="U14" s="47">
        <f>SUM(V14:Y14)</f>
        <v>874.48666666666668</v>
      </c>
      <c r="V14" s="221">
        <f>SUM(ENERO:DICIEMBRE!V14)</f>
        <v>729.73666666666668</v>
      </c>
      <c r="W14" s="221">
        <f>SUM(ENERO:DICIEMBRE!W14)</f>
        <v>0</v>
      </c>
      <c r="X14" s="221">
        <f>SUM(ENERO:DICIEMBRE!X14)</f>
        <v>0</v>
      </c>
      <c r="Y14" s="221">
        <f>SUM(ENERO:DICIEMBRE!Y14)</f>
        <v>144.75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221">
        <f>SUM(ENERO:DICIEMBRE!B15)</f>
        <v>0</v>
      </c>
      <c r="C15" s="221">
        <f>SUM(ENERO:DICIEMBRE!C15)</f>
        <v>0</v>
      </c>
      <c r="D15" s="221">
        <f>SUM(ENERO:DICIEMBRE!D15)</f>
        <v>0</v>
      </c>
      <c r="E15" s="221">
        <f>SUM(ENERO:DICIEMBRE!E15)</f>
        <v>0</v>
      </c>
      <c r="F15" s="221">
        <f>SUM(ENERO:DICIEMBRE!F15)</f>
        <v>0</v>
      </c>
      <c r="G15" s="44">
        <f>SUM(H15:J15)</f>
        <v>0</v>
      </c>
      <c r="H15" s="221">
        <f>SUM(ENERO:DICIEMBRE!H15)</f>
        <v>0</v>
      </c>
      <c r="I15" s="221">
        <f>SUM(ENERO:DICIEMBRE!I15)</f>
        <v>0</v>
      </c>
      <c r="J15" s="221">
        <f>SUM(ENERO:DICIEMBRE!J15)</f>
        <v>0</v>
      </c>
      <c r="K15" s="44">
        <f>SUM(L15:O15)</f>
        <v>0</v>
      </c>
      <c r="L15" s="221">
        <f>SUM(ENERO:DICIEMBRE!L15)</f>
        <v>0</v>
      </c>
      <c r="M15" s="221">
        <f>SUM(ENERO:DICIEMBRE!M15)</f>
        <v>0</v>
      </c>
      <c r="N15" s="221">
        <f>SUM(ENERO:DICIEMBRE!N15)</f>
        <v>0</v>
      </c>
      <c r="O15" s="221">
        <f>SUM(ENERO:DICIEMBRE!O15)</f>
        <v>0</v>
      </c>
      <c r="P15" s="47">
        <f>SUM(Q15:T15)</f>
        <v>0</v>
      </c>
      <c r="Q15" s="221">
        <f>SUM(ENERO:DICIEMBRE!Q15)</f>
        <v>0</v>
      </c>
      <c r="R15" s="221">
        <f>SUM(ENERO:DICIEMBRE!R15)</f>
        <v>0</v>
      </c>
      <c r="S15" s="221">
        <f>SUM(ENERO:DICIEMBRE!S15)</f>
        <v>0</v>
      </c>
      <c r="T15" s="221">
        <f>SUM(ENERO:DICIEMBRE!T15)</f>
        <v>0</v>
      </c>
      <c r="U15" s="47">
        <f>SUM(V15:Y15)</f>
        <v>0</v>
      </c>
      <c r="V15" s="221">
        <f>SUM(ENERO:DICIEMBRE!V15)</f>
        <v>0</v>
      </c>
      <c r="W15" s="221">
        <f>SUM(ENERO:DICIEMBRE!W15)</f>
        <v>0</v>
      </c>
      <c r="X15" s="221">
        <f>SUM(ENERO:DICIEMBRE!X15)</f>
        <v>0</v>
      </c>
      <c r="Y15" s="221">
        <f>SUM(ENERO:DICIEMBRE!Y15)</f>
        <v>0</v>
      </c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221">
        <f>SUM(ENERO:DICIEMBRE!B16)</f>
        <v>0</v>
      </c>
      <c r="C16" s="221">
        <f>SUM(ENERO:DICIEMBRE!C16)</f>
        <v>0</v>
      </c>
      <c r="D16" s="221">
        <f>SUM(ENERO:DICIEMBRE!D16)</f>
        <v>0</v>
      </c>
      <c r="E16" s="221">
        <f>SUM(ENERO:DICIEMBRE!E16)</f>
        <v>0</v>
      </c>
      <c r="F16" s="221">
        <f>SUM(ENERO:DICIEMBRE!F16)</f>
        <v>0</v>
      </c>
      <c r="G16" s="58">
        <f>SUM(H16:J16)</f>
        <v>0</v>
      </c>
      <c r="H16" s="221">
        <f>SUM(ENERO:DICIEMBRE!H16)</f>
        <v>0</v>
      </c>
      <c r="I16" s="221">
        <f>SUM(ENERO:DICIEMBRE!I16)</f>
        <v>0</v>
      </c>
      <c r="J16" s="221">
        <f>SUM(ENERO:DICIEMBRE!J16)</f>
        <v>0</v>
      </c>
      <c r="K16" s="60">
        <f>SUM(L16:O16)</f>
        <v>0</v>
      </c>
      <c r="L16" s="221">
        <f>SUM(ENERO:DICIEMBRE!L16)</f>
        <v>0</v>
      </c>
      <c r="M16" s="221">
        <f>SUM(ENERO:DICIEMBRE!M16)</f>
        <v>0</v>
      </c>
      <c r="N16" s="221">
        <f>SUM(ENERO:DICIEMBRE!N16)</f>
        <v>0</v>
      </c>
      <c r="O16" s="221">
        <f>SUM(ENERO:DICIEMBRE!O16)</f>
        <v>0</v>
      </c>
      <c r="P16" s="63">
        <f>SUM(Q16:T16)</f>
        <v>0</v>
      </c>
      <c r="Q16" s="221">
        <f>SUM(ENERO:DICIEMBRE!Q16)</f>
        <v>0</v>
      </c>
      <c r="R16" s="221">
        <f>SUM(ENERO:DICIEMBRE!R16)</f>
        <v>0</v>
      </c>
      <c r="S16" s="221">
        <f>SUM(ENERO:DICIEMBRE!S16)</f>
        <v>0</v>
      </c>
      <c r="T16" s="221">
        <f>SUM(ENERO:DICIEMBRE!T16)</f>
        <v>0</v>
      </c>
      <c r="U16" s="63">
        <f>SUM(V16:Y16)</f>
        <v>0</v>
      </c>
      <c r="V16" s="221">
        <f>SUM(ENERO:DICIEMBRE!V16)</f>
        <v>0</v>
      </c>
      <c r="W16" s="221">
        <f>SUM(ENERO:DICIEMBRE!W16)</f>
        <v>0</v>
      </c>
      <c r="X16" s="221">
        <f>SUM(ENERO:DICIEMBRE!X16)</f>
        <v>0</v>
      </c>
      <c r="Y16" s="221">
        <f>SUM(ENERO:DICIEMBRE!Y16)</f>
        <v>0</v>
      </c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75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72</v>
      </c>
      <c r="C19" s="221">
        <f>SUM(ENERO:DICIEMBRE!C19)</f>
        <v>0</v>
      </c>
      <c r="D19" s="221">
        <f>SUM(ENERO:DICIEMBRE!D19)</f>
        <v>0</v>
      </c>
      <c r="E19" s="221">
        <f>SUM(ENERO:DICIEMBRE!E19)</f>
        <v>72</v>
      </c>
      <c r="F19" s="221">
        <f>SUM(ENERO:DICIEMBRE!F19)</f>
        <v>0</v>
      </c>
      <c r="G19" s="221">
        <f>SUM(ENERO:DICIEMBRE!G19)</f>
        <v>0</v>
      </c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1997</v>
      </c>
      <c r="C20" s="221">
        <f>SUM(ENERO:DICIEMBRE!C20)</f>
        <v>0</v>
      </c>
      <c r="D20" s="221">
        <f>SUM(ENERO:DICIEMBRE!D20)</f>
        <v>0</v>
      </c>
      <c r="E20" s="221">
        <f>SUM(ENERO:DICIEMBRE!E20)</f>
        <v>1997</v>
      </c>
      <c r="F20" s="221">
        <f>SUM(ENERO:DICIEMBRE!F20)</f>
        <v>0</v>
      </c>
      <c r="G20" s="221">
        <f>SUM(ENERO:DICIEMBRE!G20)</f>
        <v>0</v>
      </c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1997</v>
      </c>
      <c r="C21" s="221">
        <f>SUM(ENERO:DICIEMBRE!C21)</f>
        <v>0</v>
      </c>
      <c r="D21" s="221">
        <f>SUM(ENERO:DICIEMBRE!D21)</f>
        <v>0</v>
      </c>
      <c r="E21" s="221">
        <f>SUM(ENERO:DICIEMBRE!E21)</f>
        <v>1997</v>
      </c>
      <c r="F21" s="221">
        <f>SUM(ENERO:DICIEMBRE!F21)</f>
        <v>0</v>
      </c>
      <c r="G21" s="221">
        <f>SUM(ENERO:DICIEMBRE!G21)</f>
        <v>0</v>
      </c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1997</v>
      </c>
      <c r="C22" s="221">
        <f>SUM(ENERO:DICIEMBRE!C22)</f>
        <v>0</v>
      </c>
      <c r="D22" s="221">
        <f>SUM(ENERO:DICIEMBRE!D22)</f>
        <v>0</v>
      </c>
      <c r="E22" s="221">
        <f>SUM(ENERO:DICIEMBRE!E22)</f>
        <v>1997</v>
      </c>
      <c r="F22" s="221">
        <f>SUM(ENERO:DICIEMBRE!F22)</f>
        <v>0</v>
      </c>
      <c r="G22" s="221">
        <f>SUM(ENERO:DICIEMBRE!G22)</f>
        <v>0</v>
      </c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1997</v>
      </c>
      <c r="C23" s="221">
        <f>SUM(ENERO:DICIEMBRE!C23)</f>
        <v>0</v>
      </c>
      <c r="D23" s="221">
        <f>SUM(ENERO:DICIEMBRE!D23)</f>
        <v>0</v>
      </c>
      <c r="E23" s="221">
        <f>SUM(ENERO:DICIEMBRE!E23)</f>
        <v>1997</v>
      </c>
      <c r="F23" s="221">
        <f>SUM(ENERO:DICIEMBRE!F23)</f>
        <v>0</v>
      </c>
      <c r="G23" s="221">
        <f>SUM(ENERO:DICIEMBRE!G23)</f>
        <v>0</v>
      </c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221">
        <f>SUM(ENERO:DICIEMBRE!B27)</f>
        <v>329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221">
        <f>SUM(ENERO:DICIEMBRE!B28)</f>
        <v>436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221">
        <f>SUM(ENERO:DICIEMBRE!B29)</f>
        <v>3555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221">
        <f>SUM(ENERO:DICIEMBRE!B30)</f>
        <v>294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221">
        <f>SUM(ENERO:DICIEMBRE!B31)</f>
        <v>12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221">
        <f>SUM(ENERO:DICIEMBRE!B32)</f>
        <v>33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4998</v>
      </c>
      <c r="C35" s="221">
        <f>SUM(ENERO:DICIEMBRE!C35)</f>
        <v>226</v>
      </c>
      <c r="D35" s="221">
        <f>SUM(ENERO:DICIEMBRE!D35)</f>
        <v>1324</v>
      </c>
      <c r="E35" s="221">
        <f>SUM(ENERO:DICIEMBRE!E35)</f>
        <v>889</v>
      </c>
      <c r="F35" s="221">
        <f>SUM(ENERO:DICIEMBRE!F35)</f>
        <v>2559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75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221">
        <f>SUM(ENERO:DICIEMBRE!B39)</f>
        <v>8122</v>
      </c>
      <c r="C39" s="221">
        <f>SUM(ENERO:DICIEMBRE!C39)</f>
        <v>27907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221">
        <f>SUM(ENERO:DICIEMBRE!B40)</f>
        <v>1920</v>
      </c>
      <c r="C40" s="221">
        <f>SUM(ENERO:DICIEMBRE!C40)</f>
        <v>1917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221">
        <f>SUM(ENERO:DICIEMBRE!B41)</f>
        <v>1564</v>
      </c>
      <c r="C41" s="221">
        <f>SUM(ENERO:DICIEMBRE!C41)</f>
        <v>1160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221">
        <f>SUM(ENERO:DICIEMBRE!B42)</f>
        <v>1379</v>
      </c>
      <c r="C42" s="221">
        <f>SUM(ENERO:DICIEMBRE!C42)</f>
        <v>1741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142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221">
        <f>SUM(ENERO:DICIEMBRE!B46)</f>
        <v>2020</v>
      </c>
      <c r="C46" s="221">
        <f>SUM(ENERO:DICIEMBRE!C46)</f>
        <v>4444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221">
        <f>SUM(ENERO:DICIEMBRE!B47)</f>
        <v>1901</v>
      </c>
      <c r="C47" s="221">
        <f>SUM(ENERO:DICIEMBRE!C47)</f>
        <v>4413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2571</v>
      </c>
      <c r="D50" s="221">
        <f>SUM(ENERO:DICIEMBRE!D50)</f>
        <v>375</v>
      </c>
      <c r="E50" s="221">
        <f>SUM(ENERO:DICIEMBRE!E50)</f>
        <v>249</v>
      </c>
      <c r="F50" s="221">
        <f>SUM(ENERO:DICIEMBRE!F50)</f>
        <v>406</v>
      </c>
      <c r="G50" s="221">
        <f>SUM(ENERO:DICIEMBRE!G50)</f>
        <v>540</v>
      </c>
      <c r="H50" s="221">
        <f>SUM(ENERO:DICIEMBRE!H50)</f>
        <v>450</v>
      </c>
      <c r="I50" s="221">
        <f>SUM(ENERO:DICIEMBRE!I50)</f>
        <v>551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430</v>
      </c>
      <c r="D51" s="221">
        <f>SUM(ENERO:DICIEMBRE!D51)</f>
        <v>158</v>
      </c>
      <c r="E51" s="221">
        <f>SUM(ENERO:DICIEMBRE!E51)</f>
        <v>112</v>
      </c>
      <c r="F51" s="221">
        <f>SUM(ENERO:DICIEMBRE!F51)</f>
        <v>160</v>
      </c>
      <c r="G51" s="221">
        <f>SUM(ENERO:DICIEMBRE!G51)</f>
        <v>0</v>
      </c>
      <c r="H51" s="221">
        <f>SUM(ENERO:DICIEMBRE!H51)</f>
        <v>0</v>
      </c>
      <c r="I51" s="221">
        <f>SUM(ENERO:DICIEMBRE!I51)</f>
        <v>0</v>
      </c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486</v>
      </c>
      <c r="D52" s="221">
        <f>SUM(ENERO:DICIEMBRE!D52)</f>
        <v>193</v>
      </c>
      <c r="E52" s="221">
        <f>SUM(ENERO:DICIEMBRE!E52)</f>
        <v>118</v>
      </c>
      <c r="F52" s="221">
        <f>SUM(ENERO:DICIEMBRE!F52)</f>
        <v>175</v>
      </c>
      <c r="G52" s="221">
        <f>SUM(ENERO:DICIEMBRE!G52)</f>
        <v>0</v>
      </c>
      <c r="H52" s="221">
        <f>SUM(ENERO:DICIEMBRE!H52)</f>
        <v>0</v>
      </c>
      <c r="I52" s="221">
        <f>SUM(ENERO:DICIEMBRE!I52)</f>
        <v>0</v>
      </c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1236</v>
      </c>
      <c r="D53" s="221">
        <f>SUM(ENERO:DICIEMBRE!D53)</f>
        <v>553</v>
      </c>
      <c r="E53" s="221">
        <f>SUM(ENERO:DICIEMBRE!E53)</f>
        <v>342</v>
      </c>
      <c r="F53" s="221">
        <f>SUM(ENERO:DICIEMBRE!F53)</f>
        <v>341</v>
      </c>
      <c r="G53" s="221">
        <f>SUM(ENERO:DICIEMBRE!G53)</f>
        <v>0</v>
      </c>
      <c r="H53" s="221">
        <f>SUM(ENERO:DICIEMBRE!H53)</f>
        <v>0</v>
      </c>
      <c r="I53" s="221">
        <f>SUM(ENERO:DICIEMBRE!I53)</f>
        <v>0</v>
      </c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1533</v>
      </c>
      <c r="D54" s="221">
        <f>SUM(ENERO:DICIEMBRE!D54)</f>
        <v>649</v>
      </c>
      <c r="E54" s="221">
        <f>SUM(ENERO:DICIEMBRE!E54)</f>
        <v>520</v>
      </c>
      <c r="F54" s="221">
        <f>SUM(ENERO:DICIEMBRE!F54)</f>
        <v>364</v>
      </c>
      <c r="G54" s="221">
        <f>SUM(ENERO:DICIEMBRE!G54)</f>
        <v>0</v>
      </c>
      <c r="H54" s="221">
        <f>SUM(ENERO:DICIEMBRE!H54)</f>
        <v>0</v>
      </c>
      <c r="I54" s="221">
        <f>SUM(ENERO:DICIEMBRE!I54)</f>
        <v>0</v>
      </c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178" t="s">
        <v>82</v>
      </c>
      <c r="D58" s="177" t="s">
        <v>81</v>
      </c>
      <c r="E58" s="179" t="s">
        <v>82</v>
      </c>
      <c r="F58" s="177" t="s">
        <v>81</v>
      </c>
      <c r="G58" s="178" t="s">
        <v>82</v>
      </c>
      <c r="H58" s="177" t="s">
        <v>81</v>
      </c>
      <c r="I58" s="179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221">
        <f>SUM(ENERO:DICIEMBRE!B59)</f>
        <v>24</v>
      </c>
      <c r="C59" s="221">
        <f>SUM(ENERO:DICIEMBRE!C59)</f>
        <v>316</v>
      </c>
      <c r="D59" s="221">
        <f>SUM(ENERO:DICIEMBRE!D59)</f>
        <v>258</v>
      </c>
      <c r="E59" s="221">
        <f>SUM(ENERO:DICIEMBRE!E59)</f>
        <v>1069</v>
      </c>
      <c r="F59" s="221">
        <f>SUM(ENERO:DICIEMBRE!F59)</f>
        <v>277</v>
      </c>
      <c r="G59" s="221">
        <f>SUM(ENERO:DICIEMBRE!G59)</f>
        <v>1179</v>
      </c>
      <c r="H59" s="221">
        <f>SUM(ENERO:DICIEMBRE!H59)</f>
        <v>19</v>
      </c>
      <c r="I59" s="221">
        <f>SUM(ENERO:DICIEMBRE!I59)</f>
        <v>109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221">
        <f>SUM(ENERO:DICIEMBRE!B60)</f>
        <v>0</v>
      </c>
      <c r="C60" s="221">
        <f>SUM(ENERO:DICIEMBRE!C60)</f>
        <v>0</v>
      </c>
      <c r="D60" s="221">
        <f>SUM(ENERO:DICIEMBRE!D60)</f>
        <v>0</v>
      </c>
      <c r="E60" s="221">
        <f>SUM(ENERO:DICIEMBRE!E60)</f>
        <v>0</v>
      </c>
      <c r="F60" s="221">
        <f>SUM(ENERO:DICIEMBRE!F60)</f>
        <v>0</v>
      </c>
      <c r="G60" s="221">
        <f>SUM(ENERO:DICIEMBRE!G60)</f>
        <v>0</v>
      </c>
      <c r="H60" s="221">
        <f>SUM(ENERO:DICIEMBRE!H60)</f>
        <v>0</v>
      </c>
      <c r="I60" s="221">
        <f>SUM(ENERO:DICIEMBRE!I60)</f>
        <v>0</v>
      </c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221">
        <f>SUM(ENERO:DICIEMBRE!B61)</f>
        <v>0</v>
      </c>
      <c r="C61" s="221">
        <f>SUM(ENERO:DICIEMBRE!C61)</f>
        <v>3</v>
      </c>
      <c r="D61" s="221">
        <f>SUM(ENERO:DICIEMBRE!D61)</f>
        <v>14</v>
      </c>
      <c r="E61" s="221">
        <f>SUM(ENERO:DICIEMBRE!E61)</f>
        <v>60</v>
      </c>
      <c r="F61" s="221">
        <f>SUM(ENERO:DICIEMBRE!F61)</f>
        <v>14</v>
      </c>
      <c r="G61" s="221">
        <f>SUM(ENERO:DICIEMBRE!G61)</f>
        <v>63</v>
      </c>
      <c r="H61" s="221">
        <f>SUM(ENERO:DICIEMBRE!H61)</f>
        <v>0</v>
      </c>
      <c r="I61" s="221">
        <f>SUM(ENERO:DICIEMBRE!I61)</f>
        <v>3</v>
      </c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221">
        <f>SUM(ENERO:DICIEMBRE!B62)</f>
        <v>0</v>
      </c>
      <c r="C62" s="221">
        <f>SUM(ENERO:DICIEMBRE!C62)</f>
        <v>14</v>
      </c>
      <c r="D62" s="221">
        <f>SUM(ENERO:DICIEMBRE!D62)</f>
        <v>0</v>
      </c>
      <c r="E62" s="221">
        <f>SUM(ENERO:DICIEMBRE!E62)</f>
        <v>14</v>
      </c>
      <c r="F62" s="221">
        <f>SUM(ENERO:DICIEMBRE!F62)</f>
        <v>0</v>
      </c>
      <c r="G62" s="221">
        <f>SUM(ENERO:DICIEMBRE!G62)</f>
        <v>14</v>
      </c>
      <c r="H62" s="221">
        <f>SUM(ENERO:DICIEMBRE!H62)</f>
        <v>0</v>
      </c>
      <c r="I62" s="221">
        <f>SUM(ENERO:DICIEMBRE!I62)</f>
        <v>0</v>
      </c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221">
        <f>SUM(ENERO:DICIEMBRE!B63)</f>
        <v>17</v>
      </c>
      <c r="C63" s="221">
        <f>SUM(ENERO:DICIEMBRE!C63)</f>
        <v>173</v>
      </c>
      <c r="D63" s="221">
        <f>SUM(ENERO:DICIEMBRE!D63)</f>
        <v>65</v>
      </c>
      <c r="E63" s="221">
        <f>SUM(ENERO:DICIEMBRE!E63)</f>
        <v>356</v>
      </c>
      <c r="F63" s="221">
        <f>SUM(ENERO:DICIEMBRE!F63)</f>
        <v>70</v>
      </c>
      <c r="G63" s="221">
        <f>SUM(ENERO:DICIEMBRE!G63)</f>
        <v>384</v>
      </c>
      <c r="H63" s="221">
        <f>SUM(ENERO:DICIEMBRE!H63)</f>
        <v>6</v>
      </c>
      <c r="I63" s="221">
        <f>SUM(ENERO:DICIEMBRE!I63)</f>
        <v>28</v>
      </c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221">
        <f>SUM(ENERO:DICIEMBRE!B64)</f>
        <v>0</v>
      </c>
      <c r="C64" s="221">
        <f>SUM(ENERO:DICIEMBRE!C64)</f>
        <v>0</v>
      </c>
      <c r="D64" s="221">
        <f>SUM(ENERO:DICIEMBRE!D64)</f>
        <v>0</v>
      </c>
      <c r="E64" s="221">
        <f>SUM(ENERO:DICIEMBRE!E64)</f>
        <v>0</v>
      </c>
      <c r="F64" s="221">
        <f>SUM(ENERO:DICIEMBRE!F64)</f>
        <v>0</v>
      </c>
      <c r="G64" s="221">
        <f>SUM(ENERO:DICIEMBRE!G64)</f>
        <v>0</v>
      </c>
      <c r="H64" s="221">
        <f>SUM(ENERO:DICIEMBRE!H64)</f>
        <v>0</v>
      </c>
      <c r="I64" s="221">
        <f>SUM(ENERO:DICIEMBRE!I64)</f>
        <v>0</v>
      </c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221">
        <f>SUM(ENERO:DICIEMBRE!B65)</f>
        <v>64</v>
      </c>
      <c r="C65" s="221">
        <f>SUM(ENERO:DICIEMBRE!C65)</f>
        <v>9</v>
      </c>
      <c r="D65" s="221">
        <f>SUM(ENERO:DICIEMBRE!D65)</f>
        <v>336</v>
      </c>
      <c r="E65" s="221">
        <f>SUM(ENERO:DICIEMBRE!E65)</f>
        <v>170</v>
      </c>
      <c r="F65" s="221">
        <f>SUM(ENERO:DICIEMBRE!F65)</f>
        <v>357</v>
      </c>
      <c r="G65" s="221">
        <f>SUM(ENERO:DICIEMBRE!G65)</f>
        <v>180</v>
      </c>
      <c r="H65" s="221">
        <f>SUM(ENERO:DICIEMBRE!H65)</f>
        <v>21</v>
      </c>
      <c r="I65" s="221">
        <f>SUM(ENERO:DICIEMBRE!I65)</f>
        <v>10</v>
      </c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221">
        <f>SUM(ENERO:DICIEMBRE!B66)</f>
        <v>0</v>
      </c>
      <c r="C66" s="221">
        <f>SUM(ENERO:DICIEMBRE!C66)</f>
        <v>86</v>
      </c>
      <c r="D66" s="221">
        <f>SUM(ENERO:DICIEMBRE!D66)</f>
        <v>0</v>
      </c>
      <c r="E66" s="221">
        <f>SUM(ENERO:DICIEMBRE!E66)</f>
        <v>1009</v>
      </c>
      <c r="F66" s="221">
        <f>SUM(ENERO:DICIEMBRE!F66)</f>
        <v>0</v>
      </c>
      <c r="G66" s="221">
        <f>SUM(ENERO:DICIEMBRE!G66)</f>
        <v>1071</v>
      </c>
      <c r="H66" s="221">
        <f>SUM(ENERO:DICIEMBRE!H66)</f>
        <v>0</v>
      </c>
      <c r="I66" s="221">
        <f>SUM(ENERO:DICIEMBRE!I66)</f>
        <v>63</v>
      </c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221">
        <f>SUM(ENERO:DICIEMBRE!B67)</f>
        <v>0</v>
      </c>
      <c r="C67" s="221">
        <f>SUM(ENERO:DICIEMBRE!C67)</f>
        <v>224</v>
      </c>
      <c r="D67" s="221">
        <f>SUM(ENERO:DICIEMBRE!D67)</f>
        <v>0</v>
      </c>
      <c r="E67" s="221">
        <f>SUM(ENERO:DICIEMBRE!E67)</f>
        <v>771</v>
      </c>
      <c r="F67" s="221">
        <f>SUM(ENERO:DICIEMBRE!F67)</f>
        <v>0</v>
      </c>
      <c r="G67" s="221">
        <f>SUM(ENERO:DICIEMBRE!G67)</f>
        <v>808</v>
      </c>
      <c r="H67" s="221">
        <f>SUM(ENERO:DICIEMBRE!H67)</f>
        <v>0</v>
      </c>
      <c r="I67" s="221">
        <f>SUM(ENERO:DICIEMBRE!I67)</f>
        <v>37</v>
      </c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221">
        <f>SUM(ENERO:DICIEMBRE!B68)</f>
        <v>0</v>
      </c>
      <c r="C68" s="221">
        <f>SUM(ENERO:DICIEMBRE!C68)</f>
        <v>276</v>
      </c>
      <c r="D68" s="221">
        <f>SUM(ENERO:DICIEMBRE!D68)</f>
        <v>3</v>
      </c>
      <c r="E68" s="221">
        <f>SUM(ENERO:DICIEMBRE!E68)</f>
        <v>496</v>
      </c>
      <c r="F68" s="221">
        <f>SUM(ENERO:DICIEMBRE!F68)</f>
        <v>3</v>
      </c>
      <c r="G68" s="221">
        <f>SUM(ENERO:DICIEMBRE!G68)</f>
        <v>550</v>
      </c>
      <c r="H68" s="221">
        <f>SUM(ENERO:DICIEMBRE!H68)</f>
        <v>0</v>
      </c>
      <c r="I68" s="221">
        <f>SUM(ENERO:DICIEMBRE!I68)</f>
        <v>54</v>
      </c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221">
        <f>SUM(ENERO:DICIEMBRE!B69)</f>
        <v>2</v>
      </c>
      <c r="C69" s="221">
        <f>SUM(ENERO:DICIEMBRE!C69)</f>
        <v>115</v>
      </c>
      <c r="D69" s="221">
        <f>SUM(ENERO:DICIEMBRE!D69)</f>
        <v>138</v>
      </c>
      <c r="E69" s="221">
        <f>SUM(ENERO:DICIEMBRE!E69)</f>
        <v>349</v>
      </c>
      <c r="F69" s="221">
        <f>SUM(ENERO:DICIEMBRE!F69)</f>
        <v>140</v>
      </c>
      <c r="G69" s="221">
        <f>SUM(ENERO:DICIEMBRE!G69)</f>
        <v>376</v>
      </c>
      <c r="H69" s="221">
        <f>SUM(ENERO:DICIEMBRE!H69)</f>
        <v>2</v>
      </c>
      <c r="I69" s="221">
        <f>SUM(ENERO:DICIEMBRE!I69)</f>
        <v>26</v>
      </c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221">
        <f>SUM(ENERO:DICIEMBRE!B70)</f>
        <v>0</v>
      </c>
      <c r="C70" s="221">
        <f>SUM(ENERO:DICIEMBRE!C70)</f>
        <v>0</v>
      </c>
      <c r="D70" s="221">
        <f>SUM(ENERO:DICIEMBRE!D70)</f>
        <v>0</v>
      </c>
      <c r="E70" s="221">
        <f>SUM(ENERO:DICIEMBRE!E70)</f>
        <v>0</v>
      </c>
      <c r="F70" s="221">
        <f>SUM(ENERO:DICIEMBRE!F70)</f>
        <v>0</v>
      </c>
      <c r="G70" s="221">
        <f>SUM(ENERO:DICIEMBRE!G70)</f>
        <v>0</v>
      </c>
      <c r="H70" s="221">
        <f>SUM(ENERO:DICIEMBRE!H70)</f>
        <v>0</v>
      </c>
      <c r="I70" s="221">
        <f>SUM(ENERO:DICIEMBRE!I70)</f>
        <v>0</v>
      </c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107</v>
      </c>
      <c r="C71" s="190">
        <f t="shared" si="4"/>
        <v>1216</v>
      </c>
      <c r="D71" s="189">
        <f t="shared" si="4"/>
        <v>814</v>
      </c>
      <c r="E71" s="190">
        <f t="shared" si="4"/>
        <v>4294</v>
      </c>
      <c r="F71" s="191">
        <f t="shared" si="4"/>
        <v>861</v>
      </c>
      <c r="G71" s="192">
        <f t="shared" si="4"/>
        <v>4625</v>
      </c>
      <c r="H71" s="191">
        <f t="shared" si="4"/>
        <v>48</v>
      </c>
      <c r="I71" s="192">
        <f t="shared" si="4"/>
        <v>330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286</v>
      </c>
      <c r="C75" s="221">
        <f>SUM(ENERO:DICIEMBRE!C75)</f>
        <v>39</v>
      </c>
      <c r="D75" s="221">
        <f>SUM(ENERO:DICIEMBRE!D75)</f>
        <v>247</v>
      </c>
      <c r="E75" s="221">
        <f>SUM(ENERO:DICIEMBRE!E75)</f>
        <v>231</v>
      </c>
      <c r="F75" s="221">
        <f>SUM(ENERO:DICIEMBRE!F75)</f>
        <v>54</v>
      </c>
      <c r="G75" s="221">
        <f>SUM(ENERO:DICIEMBRE!G75)</f>
        <v>1</v>
      </c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13</v>
      </c>
      <c r="C76" s="221">
        <f>SUM(ENERO:DICIEMBRE!C76)</f>
        <v>2</v>
      </c>
      <c r="D76" s="221">
        <f>SUM(ENERO:DICIEMBRE!D76)</f>
        <v>11</v>
      </c>
      <c r="E76" s="221">
        <f>SUM(ENERO:DICIEMBRE!E76)</f>
        <v>8</v>
      </c>
      <c r="F76" s="221">
        <f>SUM(ENERO:DICIEMBRE!F76)</f>
        <v>5</v>
      </c>
      <c r="G76" s="221">
        <f>SUM(ENERO:DICIEMBRE!G76)</f>
        <v>0</v>
      </c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10</v>
      </c>
      <c r="C77" s="221">
        <f>SUM(ENERO:DICIEMBRE!C77)</f>
        <v>0</v>
      </c>
      <c r="D77" s="221">
        <f>SUM(ENERO:DICIEMBRE!D77)</f>
        <v>10</v>
      </c>
      <c r="E77" s="221">
        <f>SUM(ENERO:DICIEMBRE!E77)</f>
        <v>8</v>
      </c>
      <c r="F77" s="221">
        <f>SUM(ENERO:DICIEMBRE!F77)</f>
        <v>2</v>
      </c>
      <c r="G77" s="221">
        <f>SUM(ENERO:DICIEMBRE!G77)</f>
        <v>0</v>
      </c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68</v>
      </c>
      <c r="C78" s="221">
        <f>SUM(ENERO:DICIEMBRE!C78)</f>
        <v>7</v>
      </c>
      <c r="D78" s="221">
        <f>SUM(ENERO:DICIEMBRE!D78)</f>
        <v>61</v>
      </c>
      <c r="E78" s="221">
        <f>SUM(ENERO:DICIEMBRE!E78)</f>
        <v>65</v>
      </c>
      <c r="F78" s="221">
        <f>SUM(ENERO:DICIEMBRE!F78)</f>
        <v>3</v>
      </c>
      <c r="G78" s="221">
        <f>SUM(ENERO:DICIEMBRE!G78)</f>
        <v>0</v>
      </c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1</v>
      </c>
      <c r="C79" s="221">
        <f>SUM(ENERO:DICIEMBRE!C79)</f>
        <v>0</v>
      </c>
      <c r="D79" s="221">
        <f>SUM(ENERO:DICIEMBRE!D79)</f>
        <v>1</v>
      </c>
      <c r="E79" s="221">
        <f>SUM(ENERO:DICIEMBRE!E79)</f>
        <v>1</v>
      </c>
      <c r="F79" s="221">
        <f>SUM(ENERO:DICIEMBRE!F79)</f>
        <v>0</v>
      </c>
      <c r="G79" s="221">
        <f>SUM(ENERO:DICIEMBRE!G79)</f>
        <v>0</v>
      </c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221">
        <f>SUM(ENERO:DICIEMBRE!C80)</f>
        <v>0</v>
      </c>
      <c r="D80" s="221">
        <f>SUM(ENERO:DICIEMBRE!D80)</f>
        <v>0</v>
      </c>
      <c r="E80" s="221">
        <f>SUM(ENERO:DICIEMBRE!E80)</f>
        <v>0</v>
      </c>
      <c r="F80" s="221">
        <f>SUM(ENERO:DICIEMBRE!F80)</f>
        <v>0</v>
      </c>
      <c r="G80" s="221">
        <f>SUM(ENERO:DICIEMBRE!G80)</f>
        <v>0</v>
      </c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221">
        <f>SUM(ENERO:DICIEMBRE!C82)</f>
        <v>0</v>
      </c>
      <c r="D82" s="221">
        <f>SUM(ENERO:DICIEMBRE!D82)</f>
        <v>0</v>
      </c>
      <c r="E82" s="221">
        <f>SUM(ENERO:DICIEMBRE!E82)</f>
        <v>0</v>
      </c>
      <c r="F82" s="221">
        <f>SUM(ENERO:DICIEMBRE!F82)</f>
        <v>0</v>
      </c>
      <c r="G82" s="221">
        <f>SUM(ENERO:DICIEMBRE!G82)</f>
        <v>0</v>
      </c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378</v>
      </c>
      <c r="C83" s="191">
        <f>+C75+C76+C77+C78+C79+C80+C82</f>
        <v>48</v>
      </c>
      <c r="D83" s="216">
        <f>+D75+D76+D77+D78+D79+D80+D82</f>
        <v>330</v>
      </c>
      <c r="E83" s="217">
        <f>+E75+E76+E77+E78+E79+E80+E82</f>
        <v>313</v>
      </c>
      <c r="F83" s="218">
        <f>+F75+F76+F77+F78+F79+F80+F82</f>
        <v>64</v>
      </c>
      <c r="G83" s="218">
        <f>+G75+G76+G77+G78+G79+G80+G82</f>
        <v>1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154067.66333333333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4">
    <dataValidation type="whole" operator="greaterThan" allowBlank="1" showInputMessage="1" showErrorMessage="1" errorTitle="Números Enteros" error="Sólo puede ingresar números enteros" sqref="A1:A83 C83:G83 V17:Y83 H1:J12 K1:K83 L17:O83 L1:O12 P1:P83 Q17:T83 Q1:T12 U1:U83 V1:Y12 G1:G18 C17:F18 B17:B26 C24:F34 C36:C38 B33:B38 B43:C45 D36:F49 G24:G49 J17:J83 H17:I49 B48:C58 D55:I58 B71:B83 H71:I83 C71:G74 C81:G81 B1:B12 C1:F8 C12:F12" xr:uid="{00000000-0002-0000-0000-000000000000}">
      <formula1>-1</formula1>
    </dataValidation>
    <dataValidation type="whole" allowBlank="1" showInputMessage="1" showErrorMessage="1" errorTitle="Error de ingreso" error="Debe ingresar sólo números." sqref="C82:G82 H13:J16 L13:O16 Q13:T16 V13:Y16 C19:G23 B27:B32 C35:F35 B39:C42 B46:C47 D50:I54 B59:I70 C75:G80" xr:uid="{00000000-0002-0000-0000-000001000000}">
      <formula1>0</formula1>
      <formula2>99999</formula2>
    </dataValidation>
    <dataValidation allowBlank="1" showInputMessage="1" showErrorMessage="1" errorTitle="Error de ingreso" error="Debe ingresar sólo números." sqref="B13:F16" xr:uid="{00000000-0002-0000-0000-000002000000}"/>
    <dataValidation operator="greaterThan" allowBlank="1" showInputMessage="1" showErrorMessage="1" errorTitle="Números Enteros" error="Sólo puede ingresar números enteros" sqref="C9:F11" xr:uid="{00000000-0002-0000-0000-000003000000}"/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195"/>
  <sheetViews>
    <sheetView workbookViewId="0">
      <selection activeCell="C9" sqref="C9:C11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",[10]NOMBRE!B2," - ","( ",[10]NOMBRE!C2,[10]NOMBRE!D2,[10]NOMBRE!E2,[10]NOMBRE!F2,[10]NOMBRE!G2," )")</f>
        <v>COMUNA: LINARES - ( 07401 )</v>
      </c>
    </row>
    <row r="3" spans="1:92" ht="16.149999999999999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",[10]NOMBRE!B6," - ","( ",[10]NOMBRE!C6,[10]NOMBRE!D6," )")</f>
        <v>MES: SEPTIEMBRE - ( 09 )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",[10]NOMBRE!B7)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87" t="s">
        <v>106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88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289"/>
      <c r="F11" s="301"/>
      <c r="G11" s="14" t="s">
        <v>13</v>
      </c>
      <c r="H11" s="15" t="s">
        <v>14</v>
      </c>
      <c r="I11" s="15" t="s">
        <v>15</v>
      </c>
      <c r="J11" s="262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62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62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62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63" t="s">
        <v>18</v>
      </c>
      <c r="B12" s="18">
        <f t="shared" ref="B12:O12" si="0">SUM(B13:B16)</f>
        <v>6</v>
      </c>
      <c r="C12" s="19">
        <f>SUM(C13:C16)</f>
        <v>6</v>
      </c>
      <c r="D12" s="20">
        <f t="shared" si="0"/>
        <v>6</v>
      </c>
      <c r="E12" s="20">
        <f t="shared" si="0"/>
        <v>1318</v>
      </c>
      <c r="F12" s="21">
        <f t="shared" si="0"/>
        <v>1318</v>
      </c>
      <c r="G12" s="22">
        <f t="shared" si="0"/>
        <v>598</v>
      </c>
      <c r="H12" s="20">
        <f t="shared" si="0"/>
        <v>598</v>
      </c>
      <c r="I12" s="20">
        <f t="shared" si="0"/>
        <v>0</v>
      </c>
      <c r="J12" s="21">
        <f t="shared" si="0"/>
        <v>0</v>
      </c>
      <c r="K12" s="22">
        <f t="shared" si="0"/>
        <v>453</v>
      </c>
      <c r="L12" s="20">
        <f t="shared" si="0"/>
        <v>380</v>
      </c>
      <c r="M12" s="20">
        <f t="shared" si="0"/>
        <v>3</v>
      </c>
      <c r="N12" s="20">
        <f t="shared" si="0"/>
        <v>2</v>
      </c>
      <c r="O12" s="21">
        <f t="shared" si="0"/>
        <v>68</v>
      </c>
      <c r="P12" s="23">
        <f t="shared" ref="P12:Y12" si="1">SUM(P13:P16)</f>
        <v>260</v>
      </c>
      <c r="Q12" s="24">
        <f t="shared" si="1"/>
        <v>90</v>
      </c>
      <c r="R12" s="24">
        <f t="shared" si="1"/>
        <v>113</v>
      </c>
      <c r="S12" s="24">
        <f t="shared" si="1"/>
        <v>11</v>
      </c>
      <c r="T12" s="25">
        <f t="shared" si="1"/>
        <v>46</v>
      </c>
      <c r="U12" s="23">
        <f t="shared" si="1"/>
        <v>92</v>
      </c>
      <c r="V12" s="24">
        <f>SUM(V13:V16)</f>
        <v>67</v>
      </c>
      <c r="W12" s="24">
        <f t="shared" si="1"/>
        <v>4</v>
      </c>
      <c r="X12" s="24">
        <f t="shared" si="1"/>
        <v>0</v>
      </c>
      <c r="Y12" s="25">
        <f t="shared" si="1"/>
        <v>21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7">
        <v>5</v>
      </c>
      <c r="C13" s="28">
        <v>5</v>
      </c>
      <c r="D13" s="28">
        <v>5</v>
      </c>
      <c r="E13" s="28">
        <v>598</v>
      </c>
      <c r="F13" s="28">
        <v>598</v>
      </c>
      <c r="G13" s="29">
        <f>SUM(H13:J13)</f>
        <v>598</v>
      </c>
      <c r="H13" s="30">
        <v>598</v>
      </c>
      <c r="I13" s="28"/>
      <c r="J13" s="28"/>
      <c r="K13" s="31">
        <f>SUM(L13:O13)</f>
        <v>303</v>
      </c>
      <c r="L13" s="30">
        <v>248</v>
      </c>
      <c r="M13" s="28">
        <v>3</v>
      </c>
      <c r="N13" s="32">
        <v>2</v>
      </c>
      <c r="O13" s="33">
        <v>50</v>
      </c>
      <c r="P13" s="34">
        <f>SUM(Q13:T13)</f>
        <v>156</v>
      </c>
      <c r="Q13" s="35">
        <v>0</v>
      </c>
      <c r="R13" s="36">
        <v>113</v>
      </c>
      <c r="S13" s="37">
        <v>11</v>
      </c>
      <c r="T13" s="38">
        <v>32</v>
      </c>
      <c r="U13" s="34">
        <f>SUM(V13:Y13)</f>
        <v>15</v>
      </c>
      <c r="V13" s="35">
        <v>0</v>
      </c>
      <c r="W13" s="36">
        <v>4</v>
      </c>
      <c r="X13" s="37">
        <v>0</v>
      </c>
      <c r="Y13" s="38">
        <v>11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720</v>
      </c>
      <c r="F14" s="41">
        <v>720</v>
      </c>
      <c r="G14" s="42">
        <f>SUM(H14:J14)</f>
        <v>0</v>
      </c>
      <c r="H14" s="43"/>
      <c r="I14" s="41"/>
      <c r="J14" s="41"/>
      <c r="K14" s="44">
        <f>SUM(L14:O14)</f>
        <v>150</v>
      </c>
      <c r="L14" s="43">
        <v>132</v>
      </c>
      <c r="M14" s="41"/>
      <c r="N14" s="45"/>
      <c r="O14" s="46">
        <v>18</v>
      </c>
      <c r="P14" s="47">
        <f>SUM(Q14:T14)</f>
        <v>104</v>
      </c>
      <c r="Q14" s="48">
        <v>90</v>
      </c>
      <c r="R14" s="49"/>
      <c r="S14" s="50"/>
      <c r="T14" s="51">
        <v>14</v>
      </c>
      <c r="U14" s="47">
        <f>SUM(V14:Y14)</f>
        <v>77</v>
      </c>
      <c r="V14" s="48">
        <v>67</v>
      </c>
      <c r="W14" s="49"/>
      <c r="X14" s="50"/>
      <c r="Y14" s="51">
        <v>10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/>
      <c r="I15" s="41"/>
      <c r="J15" s="41"/>
      <c r="K15" s="44">
        <f>SUM(L15:O15)</f>
        <v>0</v>
      </c>
      <c r="L15" s="43"/>
      <c r="M15" s="41"/>
      <c r="N15" s="45"/>
      <c r="O15" s="46"/>
      <c r="P15" s="47">
        <f>SUM(Q15:T15)</f>
        <v>0</v>
      </c>
      <c r="Q15" s="48"/>
      <c r="R15" s="49"/>
      <c r="S15" s="50"/>
      <c r="T15" s="51"/>
      <c r="U15" s="47">
        <f>SUM(V15:Y15)</f>
        <v>0</v>
      </c>
      <c r="V15" s="48"/>
      <c r="W15" s="49"/>
      <c r="X15" s="50"/>
      <c r="Y15" s="51"/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/>
      <c r="I16" s="55"/>
      <c r="J16" s="55"/>
      <c r="K16" s="60">
        <f>SUM(L16:O16)</f>
        <v>0</v>
      </c>
      <c r="L16" s="59"/>
      <c r="M16" s="55"/>
      <c r="N16" s="61"/>
      <c r="O16" s="62"/>
      <c r="P16" s="63">
        <f>SUM(Q16:T16)</f>
        <v>0</v>
      </c>
      <c r="Q16" s="64"/>
      <c r="R16" s="65"/>
      <c r="S16" s="66"/>
      <c r="T16" s="67"/>
      <c r="U16" s="63">
        <f>SUM(V16:Y16)</f>
        <v>0</v>
      </c>
      <c r="V16" s="64"/>
      <c r="W16" s="65"/>
      <c r="X16" s="66"/>
      <c r="Y16" s="67"/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261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105</v>
      </c>
      <c r="C20" s="91"/>
      <c r="D20" s="92"/>
      <c r="E20" s="92">
        <v>105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105</v>
      </c>
      <c r="C21" s="91"/>
      <c r="D21" s="92"/>
      <c r="E21" s="92">
        <v>105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105</v>
      </c>
      <c r="C22" s="91"/>
      <c r="D22" s="92"/>
      <c r="E22" s="92">
        <v>105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105</v>
      </c>
      <c r="C23" s="97"/>
      <c r="D23" s="98"/>
      <c r="E23" s="98">
        <v>105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105">
        <v>24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105">
        <v>40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105">
        <v>284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105">
        <v>26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105">
        <v>2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108">
        <v>4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473</v>
      </c>
      <c r="C35" s="119">
        <v>28</v>
      </c>
      <c r="D35" s="120">
        <v>115</v>
      </c>
      <c r="E35" s="120">
        <v>98</v>
      </c>
      <c r="F35" s="121">
        <v>232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261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130">
        <v>671</v>
      </c>
      <c r="C39" s="130">
        <v>2365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134">
        <v>159</v>
      </c>
      <c r="C40" s="134">
        <v>110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134">
        <v>143</v>
      </c>
      <c r="C41" s="134">
        <v>81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139">
        <v>119</v>
      </c>
      <c r="C42" s="139">
        <v>111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260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130">
        <v>152</v>
      </c>
      <c r="C46" s="130">
        <v>350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108">
        <v>150</v>
      </c>
      <c r="C47" s="149">
        <v>350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198</v>
      </c>
      <c r="D50" s="157">
        <v>26</v>
      </c>
      <c r="E50" s="157">
        <v>21</v>
      </c>
      <c r="F50" s="157">
        <v>30</v>
      </c>
      <c r="G50" s="157">
        <v>36</v>
      </c>
      <c r="H50" s="157">
        <v>39</v>
      </c>
      <c r="I50" s="158">
        <v>46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29</v>
      </c>
      <c r="D51" s="161">
        <v>10</v>
      </c>
      <c r="E51" s="161">
        <v>9</v>
      </c>
      <c r="F51" s="161">
        <v>10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34</v>
      </c>
      <c r="D52" s="165">
        <v>13</v>
      </c>
      <c r="E52" s="165">
        <v>9</v>
      </c>
      <c r="F52" s="165">
        <v>12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81</v>
      </c>
      <c r="D53" s="169">
        <v>39</v>
      </c>
      <c r="E53" s="169">
        <v>20</v>
      </c>
      <c r="F53" s="169">
        <v>22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130</v>
      </c>
      <c r="D54" s="173">
        <v>60</v>
      </c>
      <c r="E54" s="173">
        <v>44</v>
      </c>
      <c r="F54" s="173">
        <v>26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258" t="s">
        <v>82</v>
      </c>
      <c r="D58" s="177" t="s">
        <v>81</v>
      </c>
      <c r="E58" s="259" t="s">
        <v>82</v>
      </c>
      <c r="F58" s="177" t="s">
        <v>81</v>
      </c>
      <c r="G58" s="258" t="s">
        <v>82</v>
      </c>
      <c r="H58" s="177" t="s">
        <v>81</v>
      </c>
      <c r="I58" s="259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181"/>
      <c r="C59" s="162">
        <v>8</v>
      </c>
      <c r="D59" s="181">
        <v>25</v>
      </c>
      <c r="E59" s="162">
        <v>58</v>
      </c>
      <c r="F59" s="182">
        <v>25</v>
      </c>
      <c r="G59" s="183">
        <v>62</v>
      </c>
      <c r="H59" s="182"/>
      <c r="I59" s="183">
        <v>4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185"/>
      <c r="C61" s="186"/>
      <c r="D61" s="185"/>
      <c r="E61" s="186">
        <v>4</v>
      </c>
      <c r="F61" s="187"/>
      <c r="G61" s="188">
        <v>4</v>
      </c>
      <c r="H61" s="187"/>
      <c r="I61" s="188"/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185"/>
      <c r="C62" s="186"/>
      <c r="D62" s="185"/>
      <c r="E62" s="186"/>
      <c r="F62" s="187"/>
      <c r="G62" s="188"/>
      <c r="H62" s="187"/>
      <c r="I62" s="188"/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185"/>
      <c r="C63" s="186">
        <v>5</v>
      </c>
      <c r="D63" s="185">
        <v>4</v>
      </c>
      <c r="E63" s="186">
        <v>20</v>
      </c>
      <c r="F63" s="187">
        <v>4</v>
      </c>
      <c r="G63" s="188">
        <v>20</v>
      </c>
      <c r="H63" s="187"/>
      <c r="I63" s="188"/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185">
        <v>5</v>
      </c>
      <c r="C65" s="186"/>
      <c r="D65" s="185">
        <v>30</v>
      </c>
      <c r="E65" s="186">
        <v>9</v>
      </c>
      <c r="F65" s="187">
        <v>32</v>
      </c>
      <c r="G65" s="188">
        <v>10</v>
      </c>
      <c r="H65" s="187">
        <v>2</v>
      </c>
      <c r="I65" s="188">
        <v>1</v>
      </c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185"/>
      <c r="C66" s="186">
        <v>1</v>
      </c>
      <c r="D66" s="185"/>
      <c r="E66" s="186">
        <v>52</v>
      </c>
      <c r="F66" s="187"/>
      <c r="G66" s="188">
        <v>65</v>
      </c>
      <c r="H66" s="187"/>
      <c r="I66" s="188">
        <v>13</v>
      </c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185"/>
      <c r="C67" s="186">
        <v>7</v>
      </c>
      <c r="D67" s="185"/>
      <c r="E67" s="186">
        <v>60</v>
      </c>
      <c r="F67" s="187"/>
      <c r="G67" s="188">
        <v>65</v>
      </c>
      <c r="H67" s="187"/>
      <c r="I67" s="188">
        <v>5</v>
      </c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185"/>
      <c r="C68" s="186">
        <v>18</v>
      </c>
      <c r="D68" s="185"/>
      <c r="E68" s="186">
        <v>40</v>
      </c>
      <c r="F68" s="187"/>
      <c r="G68" s="188">
        <v>41</v>
      </c>
      <c r="H68" s="187"/>
      <c r="I68" s="188">
        <v>1</v>
      </c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185"/>
      <c r="C69" s="186">
        <v>8</v>
      </c>
      <c r="D69" s="185">
        <v>1</v>
      </c>
      <c r="E69" s="186">
        <v>24</v>
      </c>
      <c r="F69" s="187">
        <v>1</v>
      </c>
      <c r="G69" s="188">
        <v>26</v>
      </c>
      <c r="H69" s="187"/>
      <c r="I69" s="188">
        <v>2</v>
      </c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5</v>
      </c>
      <c r="C71" s="190">
        <f t="shared" si="4"/>
        <v>47</v>
      </c>
      <c r="D71" s="189">
        <f t="shared" si="4"/>
        <v>60</v>
      </c>
      <c r="E71" s="190">
        <f t="shared" si="4"/>
        <v>267</v>
      </c>
      <c r="F71" s="191">
        <f t="shared" si="4"/>
        <v>62</v>
      </c>
      <c r="G71" s="192">
        <f t="shared" si="4"/>
        <v>293</v>
      </c>
      <c r="H71" s="191">
        <f t="shared" si="4"/>
        <v>2</v>
      </c>
      <c r="I71" s="192">
        <f t="shared" si="4"/>
        <v>26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15</v>
      </c>
      <c r="C75" s="182"/>
      <c r="D75" s="199">
        <v>15</v>
      </c>
      <c r="E75" s="200">
        <v>8</v>
      </c>
      <c r="F75" s="201">
        <v>7</v>
      </c>
      <c r="G75" s="201"/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0</v>
      </c>
      <c r="C76" s="187"/>
      <c r="D76" s="203"/>
      <c r="E76" s="204"/>
      <c r="F76" s="93"/>
      <c r="G76" s="93"/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0</v>
      </c>
      <c r="C77" s="187"/>
      <c r="D77" s="203"/>
      <c r="E77" s="204"/>
      <c r="F77" s="93"/>
      <c r="G77" s="93"/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13</v>
      </c>
      <c r="C78" s="187">
        <v>2</v>
      </c>
      <c r="D78" s="203">
        <v>11</v>
      </c>
      <c r="E78" s="204">
        <v>13</v>
      </c>
      <c r="F78" s="93"/>
      <c r="G78" s="93"/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0</v>
      </c>
      <c r="C79" s="187"/>
      <c r="D79" s="203"/>
      <c r="E79" s="204"/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28</v>
      </c>
      <c r="C83" s="191">
        <f>+C75+C76+C77+C78+C79+C80+C82</f>
        <v>2</v>
      </c>
      <c r="D83" s="216">
        <f>+D75+D76+D77+D78+D79+D80+D82</f>
        <v>26</v>
      </c>
      <c r="E83" s="217">
        <f>+E75+E76+E77+E78+E79+E80+E82</f>
        <v>21</v>
      </c>
      <c r="F83" s="218">
        <f>+F75+F76+F77+F78+F79+F80+F82</f>
        <v>7</v>
      </c>
      <c r="G83" s="218">
        <f>+G75+G76+G77+G78+G79+G80+G82</f>
        <v>0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12114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1">
    <dataValidation type="whole" operator="greaterThan" allowBlank="1" showInputMessage="1" showErrorMessage="1" errorTitle="Números Enteros" error="Sólo puede ingresar números enteros" sqref="A1:Y83" xr:uid="{00000000-0002-0000-0900-000000000000}">
      <formula1>-1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",[11]NOMBRE!B2," - ","( ",[11]NOMBRE!C2,[11]NOMBRE!D2,[11]NOMBRE!E2,[11]NOMBRE!F2,[11]NOMBRE!G2," )")</f>
        <v>COMUNA: LINARES - ( 07401 )</v>
      </c>
    </row>
    <row r="3" spans="1:92" ht="16.149999999999999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",[11]NOMBRE!B6," - ","( ",[11]NOMBRE!C6,[11]NOMBRE!D6," )")</f>
        <v>MES: OCTUBRE - ( 10 )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",[11]NOMBRE!B7)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87" t="s">
        <v>106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88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289"/>
      <c r="F11" s="301"/>
      <c r="G11" s="14" t="s">
        <v>13</v>
      </c>
      <c r="H11" s="15" t="s">
        <v>14</v>
      </c>
      <c r="I11" s="15" t="s">
        <v>15</v>
      </c>
      <c r="J11" s="265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65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65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65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64" t="s">
        <v>18</v>
      </c>
      <c r="B12" s="18">
        <f t="shared" ref="B12:O12" si="0">SUM(B13:B16)</f>
        <v>6</v>
      </c>
      <c r="C12" s="19">
        <f>SUM(C13:C16)</f>
        <v>6</v>
      </c>
      <c r="D12" s="20">
        <f t="shared" si="0"/>
        <v>6</v>
      </c>
      <c r="E12" s="20">
        <f t="shared" si="0"/>
        <v>1444</v>
      </c>
      <c r="F12" s="21">
        <f t="shared" si="0"/>
        <v>1444</v>
      </c>
      <c r="G12" s="22">
        <f t="shared" si="0"/>
        <v>700</v>
      </c>
      <c r="H12" s="20">
        <f t="shared" si="0"/>
        <v>700</v>
      </c>
      <c r="I12" s="20">
        <f t="shared" si="0"/>
        <v>0</v>
      </c>
      <c r="J12" s="21">
        <f t="shared" si="0"/>
        <v>0</v>
      </c>
      <c r="K12" s="22">
        <f t="shared" si="0"/>
        <v>582</v>
      </c>
      <c r="L12" s="20">
        <f t="shared" si="0"/>
        <v>456</v>
      </c>
      <c r="M12" s="20">
        <f t="shared" si="0"/>
        <v>10</v>
      </c>
      <c r="N12" s="20">
        <f t="shared" si="0"/>
        <v>0</v>
      </c>
      <c r="O12" s="21">
        <f t="shared" si="0"/>
        <v>116</v>
      </c>
      <c r="P12" s="23">
        <f t="shared" ref="P12:Y12" si="1">SUM(P13:P16)</f>
        <v>327</v>
      </c>
      <c r="Q12" s="24">
        <f t="shared" si="1"/>
        <v>106</v>
      </c>
      <c r="R12" s="24">
        <f t="shared" si="1"/>
        <v>142</v>
      </c>
      <c r="S12" s="24">
        <f t="shared" si="1"/>
        <v>8</v>
      </c>
      <c r="T12" s="25">
        <f t="shared" si="1"/>
        <v>71</v>
      </c>
      <c r="U12" s="23">
        <f t="shared" si="1"/>
        <v>52</v>
      </c>
      <c r="V12" s="24">
        <f>SUM(V13:V16)</f>
        <v>38</v>
      </c>
      <c r="W12" s="24">
        <f t="shared" si="1"/>
        <v>3</v>
      </c>
      <c r="X12" s="24">
        <f t="shared" si="1"/>
        <v>0</v>
      </c>
      <c r="Y12" s="25">
        <f t="shared" si="1"/>
        <v>11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7">
        <v>5</v>
      </c>
      <c r="C13" s="28">
        <v>5</v>
      </c>
      <c r="D13" s="28">
        <v>5</v>
      </c>
      <c r="E13" s="28">
        <v>700</v>
      </c>
      <c r="F13" s="28">
        <v>700</v>
      </c>
      <c r="G13" s="29">
        <f>SUM(H13:J13)</f>
        <v>700</v>
      </c>
      <c r="H13" s="30">
        <v>700</v>
      </c>
      <c r="I13" s="28"/>
      <c r="J13" s="28"/>
      <c r="K13" s="31">
        <f>SUM(L13:O13)</f>
        <v>415</v>
      </c>
      <c r="L13" s="30">
        <v>314</v>
      </c>
      <c r="M13" s="28">
        <v>10</v>
      </c>
      <c r="N13" s="32">
        <v>0</v>
      </c>
      <c r="O13" s="33">
        <v>91</v>
      </c>
      <c r="P13" s="34">
        <f>SUM(Q13:T13)</f>
        <v>195</v>
      </c>
      <c r="Q13" s="35">
        <v>0</v>
      </c>
      <c r="R13" s="36">
        <v>142</v>
      </c>
      <c r="S13" s="37">
        <v>8</v>
      </c>
      <c r="T13" s="38">
        <v>45</v>
      </c>
      <c r="U13" s="34">
        <f>SUM(V13:Y13)</f>
        <v>4</v>
      </c>
      <c r="V13" s="35"/>
      <c r="W13" s="36">
        <v>3</v>
      </c>
      <c r="X13" s="37">
        <v>0</v>
      </c>
      <c r="Y13" s="38">
        <v>1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744</v>
      </c>
      <c r="F14" s="41">
        <v>744</v>
      </c>
      <c r="G14" s="42">
        <f>SUM(H14:J14)</f>
        <v>0</v>
      </c>
      <c r="H14" s="43"/>
      <c r="I14" s="41"/>
      <c r="J14" s="41"/>
      <c r="K14" s="44">
        <f>SUM(L14:O14)</f>
        <v>167</v>
      </c>
      <c r="L14" s="43">
        <v>142</v>
      </c>
      <c r="M14" s="41"/>
      <c r="N14" s="45"/>
      <c r="O14" s="46">
        <v>25</v>
      </c>
      <c r="P14" s="47">
        <f>SUM(Q14:T14)</f>
        <v>132</v>
      </c>
      <c r="Q14" s="48">
        <v>106</v>
      </c>
      <c r="R14" s="49"/>
      <c r="S14" s="50"/>
      <c r="T14" s="51">
        <v>26</v>
      </c>
      <c r="U14" s="47">
        <f>SUM(V14:Y14)</f>
        <v>48</v>
      </c>
      <c r="V14" s="48">
        <v>38</v>
      </c>
      <c r="W14" s="49"/>
      <c r="X14" s="50"/>
      <c r="Y14" s="51">
        <v>10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/>
      <c r="I15" s="41"/>
      <c r="J15" s="41"/>
      <c r="K15" s="44">
        <f>SUM(L15:O15)</f>
        <v>0</v>
      </c>
      <c r="L15" s="43"/>
      <c r="M15" s="41"/>
      <c r="N15" s="45"/>
      <c r="O15" s="46"/>
      <c r="P15" s="47">
        <f>SUM(Q15:T15)</f>
        <v>0</v>
      </c>
      <c r="Q15" s="48"/>
      <c r="R15" s="49"/>
      <c r="S15" s="50"/>
      <c r="T15" s="51"/>
      <c r="U15" s="47">
        <f>SUM(V15:Y15)</f>
        <v>0</v>
      </c>
      <c r="V15" s="48"/>
      <c r="W15" s="49"/>
      <c r="X15" s="50"/>
      <c r="Y15" s="51"/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/>
      <c r="I16" s="55"/>
      <c r="J16" s="55"/>
      <c r="K16" s="60">
        <f>SUM(L16:O16)</f>
        <v>0</v>
      </c>
      <c r="L16" s="59"/>
      <c r="M16" s="55"/>
      <c r="N16" s="61"/>
      <c r="O16" s="62"/>
      <c r="P16" s="63">
        <f>SUM(Q16:T16)</f>
        <v>0</v>
      </c>
      <c r="Q16" s="64"/>
      <c r="R16" s="65"/>
      <c r="S16" s="66"/>
      <c r="T16" s="67"/>
      <c r="U16" s="63">
        <f>SUM(V16:Y16)</f>
        <v>0</v>
      </c>
      <c r="V16" s="64"/>
      <c r="W16" s="65"/>
      <c r="X16" s="66"/>
      <c r="Y16" s="67"/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269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114</v>
      </c>
      <c r="C20" s="91"/>
      <c r="D20" s="92"/>
      <c r="E20" s="92">
        <v>114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114</v>
      </c>
      <c r="C21" s="91"/>
      <c r="D21" s="92"/>
      <c r="E21" s="92">
        <v>114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114</v>
      </c>
      <c r="C22" s="91"/>
      <c r="D22" s="92"/>
      <c r="E22" s="92">
        <v>114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114</v>
      </c>
      <c r="C23" s="97"/>
      <c r="D23" s="98"/>
      <c r="E23" s="98">
        <v>114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105">
        <v>40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105">
        <v>49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105">
        <v>379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105">
        <v>34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105">
        <v>1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108">
        <v>5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486</v>
      </c>
      <c r="C35" s="119">
        <v>12</v>
      </c>
      <c r="D35" s="120">
        <v>104</v>
      </c>
      <c r="E35" s="120">
        <v>127</v>
      </c>
      <c r="F35" s="121">
        <v>243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269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130">
        <v>768</v>
      </c>
      <c r="C39" s="130">
        <v>2504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134">
        <v>177</v>
      </c>
      <c r="C40" s="134">
        <v>392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134">
        <v>158</v>
      </c>
      <c r="C41" s="134">
        <v>180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139">
        <v>135</v>
      </c>
      <c r="C42" s="139">
        <v>264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268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130">
        <v>196</v>
      </c>
      <c r="C46" s="130">
        <v>412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108">
        <v>187</v>
      </c>
      <c r="C47" s="149">
        <v>412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236</v>
      </c>
      <c r="D50" s="157">
        <v>26</v>
      </c>
      <c r="E50" s="157">
        <v>22</v>
      </c>
      <c r="F50" s="157">
        <v>33</v>
      </c>
      <c r="G50" s="157">
        <v>69</v>
      </c>
      <c r="H50" s="157">
        <v>46</v>
      </c>
      <c r="I50" s="158">
        <v>40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34</v>
      </c>
      <c r="D51" s="161">
        <v>12</v>
      </c>
      <c r="E51" s="161">
        <v>10</v>
      </c>
      <c r="F51" s="161">
        <v>12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39</v>
      </c>
      <c r="D52" s="165">
        <v>12</v>
      </c>
      <c r="E52" s="165">
        <v>11</v>
      </c>
      <c r="F52" s="165">
        <v>16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91</v>
      </c>
      <c r="D53" s="169">
        <v>38</v>
      </c>
      <c r="E53" s="169">
        <v>25</v>
      </c>
      <c r="F53" s="169">
        <v>28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159</v>
      </c>
      <c r="D54" s="173">
        <v>76</v>
      </c>
      <c r="E54" s="173">
        <v>40</v>
      </c>
      <c r="F54" s="173">
        <v>43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266" t="s">
        <v>82</v>
      </c>
      <c r="D58" s="177" t="s">
        <v>81</v>
      </c>
      <c r="E58" s="267" t="s">
        <v>82</v>
      </c>
      <c r="F58" s="177" t="s">
        <v>81</v>
      </c>
      <c r="G58" s="266" t="s">
        <v>82</v>
      </c>
      <c r="H58" s="177" t="s">
        <v>81</v>
      </c>
      <c r="I58" s="267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181">
        <v>1</v>
      </c>
      <c r="C59" s="162">
        <v>21</v>
      </c>
      <c r="D59" s="181">
        <v>24</v>
      </c>
      <c r="E59" s="162">
        <v>85</v>
      </c>
      <c r="F59" s="182">
        <v>25</v>
      </c>
      <c r="G59" s="183">
        <v>92</v>
      </c>
      <c r="H59" s="182">
        <v>1</v>
      </c>
      <c r="I59" s="183">
        <v>7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185"/>
      <c r="C61" s="186"/>
      <c r="D61" s="185">
        <v>1</v>
      </c>
      <c r="E61" s="186">
        <v>13</v>
      </c>
      <c r="F61" s="187">
        <v>1</v>
      </c>
      <c r="G61" s="188">
        <v>13</v>
      </c>
      <c r="H61" s="187"/>
      <c r="I61" s="188"/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185"/>
      <c r="C62" s="186">
        <v>3</v>
      </c>
      <c r="D62" s="185"/>
      <c r="E62" s="186">
        <v>2</v>
      </c>
      <c r="F62" s="187"/>
      <c r="G62" s="188">
        <v>2</v>
      </c>
      <c r="H62" s="187"/>
      <c r="I62" s="188"/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185">
        <v>2</v>
      </c>
      <c r="C63" s="186">
        <v>5</v>
      </c>
      <c r="D63" s="185">
        <v>5</v>
      </c>
      <c r="E63" s="186">
        <v>37</v>
      </c>
      <c r="F63" s="187">
        <v>5</v>
      </c>
      <c r="G63" s="188">
        <v>39</v>
      </c>
      <c r="H63" s="187"/>
      <c r="I63" s="188">
        <v>2</v>
      </c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185">
        <v>17</v>
      </c>
      <c r="C65" s="186"/>
      <c r="D65" s="185">
        <v>61</v>
      </c>
      <c r="E65" s="186">
        <v>11</v>
      </c>
      <c r="F65" s="187">
        <v>64</v>
      </c>
      <c r="G65" s="188">
        <v>12</v>
      </c>
      <c r="H65" s="187">
        <v>3</v>
      </c>
      <c r="I65" s="188">
        <v>1</v>
      </c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185"/>
      <c r="C66" s="186">
        <v>4</v>
      </c>
      <c r="D66" s="185"/>
      <c r="E66" s="186">
        <v>38</v>
      </c>
      <c r="F66" s="187"/>
      <c r="G66" s="188">
        <v>44</v>
      </c>
      <c r="H66" s="187"/>
      <c r="I66" s="188">
        <v>6</v>
      </c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185"/>
      <c r="C67" s="186">
        <v>18</v>
      </c>
      <c r="D67" s="185"/>
      <c r="E67" s="186">
        <v>60</v>
      </c>
      <c r="F67" s="187"/>
      <c r="G67" s="188">
        <v>66</v>
      </c>
      <c r="H67" s="187"/>
      <c r="I67" s="188">
        <v>6</v>
      </c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185"/>
      <c r="C68" s="186">
        <v>50</v>
      </c>
      <c r="D68" s="185">
        <v>1</v>
      </c>
      <c r="E68" s="186">
        <v>58</v>
      </c>
      <c r="F68" s="187">
        <v>1</v>
      </c>
      <c r="G68" s="188">
        <v>63</v>
      </c>
      <c r="H68" s="187"/>
      <c r="I68" s="188">
        <v>5</v>
      </c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185"/>
      <c r="C69" s="186">
        <v>8</v>
      </c>
      <c r="D69" s="185"/>
      <c r="E69" s="186">
        <v>24</v>
      </c>
      <c r="F69" s="187"/>
      <c r="G69" s="188">
        <v>24</v>
      </c>
      <c r="H69" s="187"/>
      <c r="I69" s="188"/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20</v>
      </c>
      <c r="C71" s="190">
        <f t="shared" si="4"/>
        <v>109</v>
      </c>
      <c r="D71" s="189">
        <f t="shared" si="4"/>
        <v>92</v>
      </c>
      <c r="E71" s="190">
        <f t="shared" si="4"/>
        <v>328</v>
      </c>
      <c r="F71" s="191">
        <f t="shared" si="4"/>
        <v>96</v>
      </c>
      <c r="G71" s="192">
        <f t="shared" si="4"/>
        <v>355</v>
      </c>
      <c r="H71" s="191">
        <f t="shared" si="4"/>
        <v>4</v>
      </c>
      <c r="I71" s="192">
        <f t="shared" si="4"/>
        <v>27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27</v>
      </c>
      <c r="C75" s="182">
        <v>4</v>
      </c>
      <c r="D75" s="199">
        <v>23</v>
      </c>
      <c r="E75" s="200">
        <v>17</v>
      </c>
      <c r="F75" s="201">
        <v>9</v>
      </c>
      <c r="G75" s="201">
        <v>1</v>
      </c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0</v>
      </c>
      <c r="C76" s="187"/>
      <c r="D76" s="203"/>
      <c r="E76" s="204"/>
      <c r="F76" s="93"/>
      <c r="G76" s="93"/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0</v>
      </c>
      <c r="C77" s="187"/>
      <c r="D77" s="203"/>
      <c r="E77" s="204"/>
      <c r="F77" s="93"/>
      <c r="G77" s="93"/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4</v>
      </c>
      <c r="C78" s="187"/>
      <c r="D78" s="203">
        <v>4</v>
      </c>
      <c r="E78" s="204">
        <v>4</v>
      </c>
      <c r="F78" s="93"/>
      <c r="G78" s="93"/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0</v>
      </c>
      <c r="C79" s="187"/>
      <c r="D79" s="203"/>
      <c r="E79" s="204"/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31</v>
      </c>
      <c r="C83" s="191">
        <f>+C75+C76+C77+C78+C79+C80+C82</f>
        <v>4</v>
      </c>
      <c r="D83" s="216">
        <f>+D75+D76+D77+D78+D79+D80+D82</f>
        <v>27</v>
      </c>
      <c r="E83" s="217">
        <f>+E75+E76+E77+E78+E79+E80+E82</f>
        <v>21</v>
      </c>
      <c r="F83" s="218">
        <f>+F75+F76+F77+F78+F79+F80+F82</f>
        <v>9</v>
      </c>
      <c r="G83" s="218">
        <f>+G75+G76+G77+G78+G79+G80+G82</f>
        <v>1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14394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1">
    <dataValidation type="whole" operator="greaterThan" allowBlank="1" showInputMessage="1" showErrorMessage="1" errorTitle="Números Enteros" error="Sólo puede ingresar números enteros" sqref="A1:Y83" xr:uid="{00000000-0002-0000-0A00-000000000000}">
      <formula1>-1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Z195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",[12]NOMBRE!B2," - ","( ",[12]NOMBRE!C2,[12]NOMBRE!D2,[12]NOMBRE!E2,[12]NOMBRE!F2,[12]NOMBRE!G2," )")</f>
        <v>COMUNA: LINARES - ( 07401 )</v>
      </c>
    </row>
    <row r="3" spans="1:92" ht="16.149999999999999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",[12]NOMBRE!B6," - ","( ",[12]NOMBRE!C6,[12]NOMBRE!D6," )")</f>
        <v>MES: NOVIEMBRE - ( 11 )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",[12]NOMBRE!B7)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87" t="s">
        <v>106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88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289"/>
      <c r="F11" s="301"/>
      <c r="G11" s="14" t="s">
        <v>13</v>
      </c>
      <c r="H11" s="15" t="s">
        <v>14</v>
      </c>
      <c r="I11" s="15" t="s">
        <v>15</v>
      </c>
      <c r="J11" s="271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71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71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71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70" t="s">
        <v>18</v>
      </c>
      <c r="B12" s="18">
        <f t="shared" ref="B12:O12" si="0">SUM(B13:B16)</f>
        <v>6</v>
      </c>
      <c r="C12" s="19">
        <f>SUM(C13:C16)</f>
        <v>6</v>
      </c>
      <c r="D12" s="20">
        <f t="shared" si="0"/>
        <v>6</v>
      </c>
      <c r="E12" s="20">
        <f t="shared" si="0"/>
        <v>1334</v>
      </c>
      <c r="F12" s="21">
        <f t="shared" si="0"/>
        <v>1334</v>
      </c>
      <c r="G12" s="22">
        <f t="shared" si="0"/>
        <v>614</v>
      </c>
      <c r="H12" s="20">
        <f t="shared" si="0"/>
        <v>614</v>
      </c>
      <c r="I12" s="20">
        <f t="shared" si="0"/>
        <v>0</v>
      </c>
      <c r="J12" s="21">
        <f t="shared" si="0"/>
        <v>0</v>
      </c>
      <c r="K12" s="22">
        <f t="shared" si="0"/>
        <v>633</v>
      </c>
      <c r="L12" s="20">
        <f t="shared" si="0"/>
        <v>495</v>
      </c>
      <c r="M12" s="20">
        <f t="shared" si="0"/>
        <v>10</v>
      </c>
      <c r="N12" s="20">
        <f t="shared" si="0"/>
        <v>0</v>
      </c>
      <c r="O12" s="21">
        <f t="shared" si="0"/>
        <v>128</v>
      </c>
      <c r="P12" s="23">
        <f t="shared" ref="P12:Y12" si="1">SUM(P13:P16)</f>
        <v>279</v>
      </c>
      <c r="Q12" s="24">
        <f t="shared" si="1"/>
        <v>67</v>
      </c>
      <c r="R12" s="24">
        <f t="shared" si="1"/>
        <v>129</v>
      </c>
      <c r="S12" s="24">
        <f t="shared" si="1"/>
        <v>12</v>
      </c>
      <c r="T12" s="25">
        <f t="shared" si="1"/>
        <v>71</v>
      </c>
      <c r="U12" s="23">
        <f t="shared" si="1"/>
        <v>80</v>
      </c>
      <c r="V12" s="24">
        <f>SUM(V13:V16)</f>
        <v>54</v>
      </c>
      <c r="W12" s="24">
        <f t="shared" si="1"/>
        <v>6</v>
      </c>
      <c r="X12" s="24">
        <f t="shared" si="1"/>
        <v>0</v>
      </c>
      <c r="Y12" s="25">
        <f t="shared" si="1"/>
        <v>20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7">
        <v>5</v>
      </c>
      <c r="C13" s="28">
        <v>5</v>
      </c>
      <c r="D13" s="28">
        <v>5</v>
      </c>
      <c r="E13" s="28">
        <v>614</v>
      </c>
      <c r="F13" s="28">
        <v>614</v>
      </c>
      <c r="G13" s="29">
        <f>SUM(H13:J13)</f>
        <v>614</v>
      </c>
      <c r="H13" s="30">
        <v>614</v>
      </c>
      <c r="I13" s="28">
        <v>0</v>
      </c>
      <c r="J13" s="28">
        <v>0</v>
      </c>
      <c r="K13" s="31">
        <f>SUM(L13:O13)</f>
        <v>415</v>
      </c>
      <c r="L13" s="30">
        <v>314</v>
      </c>
      <c r="M13" s="28">
        <v>10</v>
      </c>
      <c r="N13" s="32">
        <v>0</v>
      </c>
      <c r="O13" s="33">
        <v>91</v>
      </c>
      <c r="P13" s="34">
        <f>SUM(Q13:T13)</f>
        <v>189</v>
      </c>
      <c r="Q13" s="35">
        <v>3</v>
      </c>
      <c r="R13" s="36">
        <v>129</v>
      </c>
      <c r="S13" s="37">
        <v>12</v>
      </c>
      <c r="T13" s="38">
        <v>45</v>
      </c>
      <c r="U13" s="34">
        <f>SUM(V13:Y13)</f>
        <v>12</v>
      </c>
      <c r="V13" s="35">
        <v>0</v>
      </c>
      <c r="W13" s="36">
        <v>6</v>
      </c>
      <c r="X13" s="37">
        <v>0</v>
      </c>
      <c r="Y13" s="38">
        <v>6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720</v>
      </c>
      <c r="F14" s="41">
        <v>720</v>
      </c>
      <c r="G14" s="42">
        <f>SUM(H14:J14)</f>
        <v>0</v>
      </c>
      <c r="H14" s="43">
        <v>0</v>
      </c>
      <c r="I14" s="41">
        <v>0</v>
      </c>
      <c r="J14" s="41">
        <v>0</v>
      </c>
      <c r="K14" s="44">
        <f>SUM(L14:O14)</f>
        <v>218</v>
      </c>
      <c r="L14" s="43">
        <v>181</v>
      </c>
      <c r="M14" s="41">
        <v>0</v>
      </c>
      <c r="N14" s="45">
        <v>0</v>
      </c>
      <c r="O14" s="46">
        <v>37</v>
      </c>
      <c r="P14" s="47">
        <f>SUM(Q14:T14)</f>
        <v>90</v>
      </c>
      <c r="Q14" s="48">
        <v>64</v>
      </c>
      <c r="R14" s="49">
        <v>0</v>
      </c>
      <c r="S14" s="50">
        <v>0</v>
      </c>
      <c r="T14" s="51">
        <v>26</v>
      </c>
      <c r="U14" s="47">
        <f>SUM(V14:Y14)</f>
        <v>68</v>
      </c>
      <c r="V14" s="48">
        <v>54</v>
      </c>
      <c r="W14" s="49">
        <v>0</v>
      </c>
      <c r="X14" s="50">
        <v>0</v>
      </c>
      <c r="Y14" s="51">
        <v>14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/>
      <c r="I15" s="41"/>
      <c r="J15" s="41"/>
      <c r="K15" s="44">
        <f>SUM(L15:O15)</f>
        <v>0</v>
      </c>
      <c r="L15" s="43"/>
      <c r="M15" s="41"/>
      <c r="N15" s="45"/>
      <c r="O15" s="46"/>
      <c r="P15" s="47">
        <f>SUM(Q15:T15)</f>
        <v>0</v>
      </c>
      <c r="Q15" s="48"/>
      <c r="R15" s="49"/>
      <c r="S15" s="50"/>
      <c r="T15" s="51"/>
      <c r="U15" s="47">
        <f>SUM(V15:Y15)</f>
        <v>0</v>
      </c>
      <c r="V15" s="48"/>
      <c r="W15" s="49"/>
      <c r="X15" s="50"/>
      <c r="Y15" s="51"/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/>
      <c r="I16" s="55"/>
      <c r="J16" s="55"/>
      <c r="K16" s="60">
        <f>SUM(L16:O16)</f>
        <v>0</v>
      </c>
      <c r="L16" s="59"/>
      <c r="M16" s="55"/>
      <c r="N16" s="61"/>
      <c r="O16" s="62"/>
      <c r="P16" s="63">
        <f>SUM(Q16:T16)</f>
        <v>0</v>
      </c>
      <c r="Q16" s="64"/>
      <c r="R16" s="65"/>
      <c r="S16" s="66"/>
      <c r="T16" s="67"/>
      <c r="U16" s="63">
        <f>SUM(V16:Y16)</f>
        <v>0</v>
      </c>
      <c r="V16" s="64"/>
      <c r="W16" s="65"/>
      <c r="X16" s="66"/>
      <c r="Y16" s="67"/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275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71</v>
      </c>
      <c r="C20" s="91"/>
      <c r="D20" s="92"/>
      <c r="E20" s="92">
        <v>71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71</v>
      </c>
      <c r="C21" s="91"/>
      <c r="D21" s="92"/>
      <c r="E21" s="92">
        <v>71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71</v>
      </c>
      <c r="C22" s="91"/>
      <c r="D22" s="92"/>
      <c r="E22" s="92">
        <v>71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71</v>
      </c>
      <c r="C23" s="97"/>
      <c r="D23" s="98"/>
      <c r="E23" s="98">
        <v>71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105">
        <v>20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105">
        <v>28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105">
        <v>267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105">
        <v>15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105">
        <v>1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108">
        <v>2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435</v>
      </c>
      <c r="C35" s="119">
        <v>18</v>
      </c>
      <c r="D35" s="120">
        <v>101</v>
      </c>
      <c r="E35" s="120">
        <v>103</v>
      </c>
      <c r="F35" s="121">
        <v>213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275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130">
        <v>673</v>
      </c>
      <c r="C39" s="130">
        <v>2289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134">
        <v>175</v>
      </c>
      <c r="C40" s="134">
        <v>349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134">
        <v>161</v>
      </c>
      <c r="C41" s="134">
        <v>216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139">
        <v>130</v>
      </c>
      <c r="C42" s="139">
        <v>417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274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130">
        <v>194</v>
      </c>
      <c r="C46" s="130">
        <v>351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108">
        <v>186</v>
      </c>
      <c r="C47" s="149">
        <v>351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241</v>
      </c>
      <c r="D50" s="157">
        <v>32</v>
      </c>
      <c r="E50" s="157">
        <v>17</v>
      </c>
      <c r="F50" s="157">
        <v>41</v>
      </c>
      <c r="G50" s="157">
        <v>55</v>
      </c>
      <c r="H50" s="157">
        <v>49</v>
      </c>
      <c r="I50" s="158">
        <v>47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41</v>
      </c>
      <c r="D51" s="161">
        <v>13</v>
      </c>
      <c r="E51" s="161">
        <v>8</v>
      </c>
      <c r="F51" s="161">
        <v>20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42</v>
      </c>
      <c r="D52" s="165">
        <v>15</v>
      </c>
      <c r="E52" s="165">
        <v>9</v>
      </c>
      <c r="F52" s="165">
        <v>18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113</v>
      </c>
      <c r="D53" s="169">
        <v>61</v>
      </c>
      <c r="E53" s="169">
        <v>17</v>
      </c>
      <c r="F53" s="169">
        <v>35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126</v>
      </c>
      <c r="D54" s="173">
        <v>66</v>
      </c>
      <c r="E54" s="173">
        <v>28</v>
      </c>
      <c r="F54" s="173">
        <v>32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272" t="s">
        <v>82</v>
      </c>
      <c r="D58" s="177" t="s">
        <v>81</v>
      </c>
      <c r="E58" s="273" t="s">
        <v>82</v>
      </c>
      <c r="F58" s="177" t="s">
        <v>81</v>
      </c>
      <c r="G58" s="272" t="s">
        <v>82</v>
      </c>
      <c r="H58" s="177" t="s">
        <v>81</v>
      </c>
      <c r="I58" s="273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181">
        <v>4</v>
      </c>
      <c r="C59" s="162">
        <v>16</v>
      </c>
      <c r="D59" s="181">
        <v>22</v>
      </c>
      <c r="E59" s="162">
        <v>75</v>
      </c>
      <c r="F59" s="182">
        <v>24</v>
      </c>
      <c r="G59" s="183">
        <v>81</v>
      </c>
      <c r="H59" s="182">
        <v>2</v>
      </c>
      <c r="I59" s="183">
        <v>6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185"/>
      <c r="C61" s="186"/>
      <c r="D61" s="185">
        <v>3</v>
      </c>
      <c r="E61" s="186">
        <v>2</v>
      </c>
      <c r="F61" s="187">
        <v>3</v>
      </c>
      <c r="G61" s="188">
        <v>2</v>
      </c>
      <c r="H61" s="187"/>
      <c r="I61" s="188"/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185"/>
      <c r="C62" s="186">
        <v>8</v>
      </c>
      <c r="D62" s="185"/>
      <c r="E62" s="186">
        <v>2</v>
      </c>
      <c r="F62" s="187"/>
      <c r="G62" s="188">
        <v>2</v>
      </c>
      <c r="H62" s="187"/>
      <c r="I62" s="188"/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185"/>
      <c r="C63" s="186">
        <v>1</v>
      </c>
      <c r="D63" s="185">
        <v>4</v>
      </c>
      <c r="E63" s="186">
        <v>30</v>
      </c>
      <c r="F63" s="187">
        <v>4</v>
      </c>
      <c r="G63" s="188">
        <v>33</v>
      </c>
      <c r="H63" s="187"/>
      <c r="I63" s="188">
        <v>3</v>
      </c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185">
        <v>8</v>
      </c>
      <c r="C65" s="186"/>
      <c r="D65" s="185">
        <v>49</v>
      </c>
      <c r="E65" s="186">
        <v>22</v>
      </c>
      <c r="F65" s="187">
        <v>51</v>
      </c>
      <c r="G65" s="188">
        <v>24</v>
      </c>
      <c r="H65" s="187">
        <v>2</v>
      </c>
      <c r="I65" s="188">
        <v>2</v>
      </c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185"/>
      <c r="C66" s="186"/>
      <c r="D66" s="185"/>
      <c r="E66" s="186">
        <v>6</v>
      </c>
      <c r="F66" s="187"/>
      <c r="G66" s="188">
        <v>6</v>
      </c>
      <c r="H66" s="187"/>
      <c r="I66" s="188"/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185"/>
      <c r="C67" s="186">
        <v>37</v>
      </c>
      <c r="D67" s="185"/>
      <c r="E67" s="186">
        <v>66</v>
      </c>
      <c r="F67" s="187"/>
      <c r="G67" s="188">
        <v>67</v>
      </c>
      <c r="H67" s="187"/>
      <c r="I67" s="188">
        <v>1</v>
      </c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185"/>
      <c r="C68" s="186">
        <v>8</v>
      </c>
      <c r="D68" s="185"/>
      <c r="E68" s="186">
        <v>43</v>
      </c>
      <c r="F68" s="187"/>
      <c r="G68" s="188">
        <v>50</v>
      </c>
      <c r="H68" s="187"/>
      <c r="I68" s="188">
        <v>7</v>
      </c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185"/>
      <c r="C69" s="186">
        <v>14</v>
      </c>
      <c r="D69" s="185">
        <v>2</v>
      </c>
      <c r="E69" s="186">
        <v>19</v>
      </c>
      <c r="F69" s="187">
        <v>2</v>
      </c>
      <c r="G69" s="188">
        <v>19</v>
      </c>
      <c r="H69" s="187"/>
      <c r="I69" s="188"/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12</v>
      </c>
      <c r="C71" s="190">
        <f t="shared" si="4"/>
        <v>84</v>
      </c>
      <c r="D71" s="189">
        <f t="shared" si="4"/>
        <v>80</v>
      </c>
      <c r="E71" s="190">
        <f t="shared" si="4"/>
        <v>265</v>
      </c>
      <c r="F71" s="191">
        <f t="shared" si="4"/>
        <v>84</v>
      </c>
      <c r="G71" s="192">
        <f t="shared" si="4"/>
        <v>284</v>
      </c>
      <c r="H71" s="191">
        <f t="shared" si="4"/>
        <v>4</v>
      </c>
      <c r="I71" s="192">
        <f t="shared" si="4"/>
        <v>19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16</v>
      </c>
      <c r="C75" s="182">
        <v>3</v>
      </c>
      <c r="D75" s="199">
        <v>13</v>
      </c>
      <c r="E75" s="200">
        <v>16</v>
      </c>
      <c r="F75" s="201"/>
      <c r="G75" s="201"/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1</v>
      </c>
      <c r="C76" s="187"/>
      <c r="D76" s="203">
        <v>1</v>
      </c>
      <c r="E76" s="204">
        <v>1</v>
      </c>
      <c r="F76" s="93"/>
      <c r="G76" s="93"/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0</v>
      </c>
      <c r="C77" s="187"/>
      <c r="D77" s="203"/>
      <c r="E77" s="204"/>
      <c r="F77" s="93"/>
      <c r="G77" s="93"/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6</v>
      </c>
      <c r="C78" s="187">
        <v>1</v>
      </c>
      <c r="D78" s="203">
        <v>5</v>
      </c>
      <c r="E78" s="204">
        <v>5</v>
      </c>
      <c r="F78" s="93">
        <v>1</v>
      </c>
      <c r="G78" s="93"/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0</v>
      </c>
      <c r="C79" s="187"/>
      <c r="D79" s="203"/>
      <c r="E79" s="204"/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23</v>
      </c>
      <c r="C83" s="191">
        <f>+C75+C76+C77+C78+C79+C80+C82</f>
        <v>4</v>
      </c>
      <c r="D83" s="216">
        <f>+D75+D76+D77+D78+D79+D80+D82</f>
        <v>19</v>
      </c>
      <c r="E83" s="217">
        <f>+E75+E76+E77+E78+E79+E80+E82</f>
        <v>22</v>
      </c>
      <c r="F83" s="218">
        <f>+F75+F76+F77+F78+F79+F80+F82</f>
        <v>1</v>
      </c>
      <c r="G83" s="218">
        <f>+G75+G76+G77+G78+G79+G80+G82</f>
        <v>0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13194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1">
    <dataValidation type="whole" operator="greaterThan" allowBlank="1" showInputMessage="1" showErrorMessage="1" errorTitle="Números Enteros" error="Sólo puede ingresar números enteros" sqref="A1:Y83" xr:uid="{00000000-0002-0000-0B00-000000000000}">
      <formula1>-1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Z195"/>
  <sheetViews>
    <sheetView tabSelected="1" workbookViewId="0">
      <selection sqref="A1:XFD1048576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",[13]NOMBRE!B2," - ","( ",[13]NOMBRE!C2,[13]NOMBRE!D2,[13]NOMBRE!E2,[13]NOMBRE!F2,[13]NOMBRE!G2," )")</f>
        <v>COMUNA: LINARES - ( 07401 )</v>
      </c>
    </row>
    <row r="3" spans="1:92" ht="16.149999999999999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",[13]NOMBRE!B6," - ","( ",[13]NOMBRE!C6,[13]NOMBRE!D6," )")</f>
        <v>MES: DICIEMBRE - ( 12 )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",[13]NOMBRE!B7)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87" t="s">
        <v>106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88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289"/>
      <c r="F11" s="301"/>
      <c r="G11" s="14" t="s">
        <v>13</v>
      </c>
      <c r="H11" s="15" t="s">
        <v>14</v>
      </c>
      <c r="I11" s="15" t="s">
        <v>15</v>
      </c>
      <c r="J11" s="280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80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80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80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81" t="s">
        <v>18</v>
      </c>
      <c r="B12" s="18">
        <f t="shared" ref="B12:O12" si="0">SUM(B13:B16)</f>
        <v>6</v>
      </c>
      <c r="C12" s="19">
        <f>SUM(C13:C16)</f>
        <v>6</v>
      </c>
      <c r="D12" s="20">
        <f t="shared" si="0"/>
        <v>6</v>
      </c>
      <c r="E12" s="20">
        <f t="shared" si="0"/>
        <v>1331</v>
      </c>
      <c r="F12" s="21">
        <f t="shared" si="0"/>
        <v>1331</v>
      </c>
      <c r="G12" s="22">
        <f t="shared" si="0"/>
        <v>587</v>
      </c>
      <c r="H12" s="20">
        <f t="shared" si="0"/>
        <v>587</v>
      </c>
      <c r="I12" s="20">
        <f t="shared" si="0"/>
        <v>0</v>
      </c>
      <c r="J12" s="21">
        <f t="shared" si="0"/>
        <v>0</v>
      </c>
      <c r="K12" s="22">
        <f t="shared" si="0"/>
        <v>472.13333333333333</v>
      </c>
      <c r="L12" s="20">
        <f t="shared" si="0"/>
        <v>390.26666666666665</v>
      </c>
      <c r="M12" s="20">
        <f t="shared" si="0"/>
        <v>1.7833333333333334</v>
      </c>
      <c r="N12" s="20">
        <f t="shared" si="0"/>
        <v>0</v>
      </c>
      <c r="O12" s="21">
        <f t="shared" si="0"/>
        <v>80.083333333333343</v>
      </c>
      <c r="P12" s="23">
        <f t="shared" ref="P12:Y12" si="1">SUM(P13:P16)</f>
        <v>385</v>
      </c>
      <c r="Q12" s="24">
        <f t="shared" si="1"/>
        <v>147.96666666666667</v>
      </c>
      <c r="R12" s="24">
        <f t="shared" si="1"/>
        <v>142.68333333333334</v>
      </c>
      <c r="S12" s="24">
        <f t="shared" si="1"/>
        <v>12.433333333333334</v>
      </c>
      <c r="T12" s="25">
        <f t="shared" si="1"/>
        <v>81.916666666666657</v>
      </c>
      <c r="U12" s="23">
        <f t="shared" si="1"/>
        <v>143.61666666666667</v>
      </c>
      <c r="V12" s="24">
        <f>SUM(V13:V16)</f>
        <v>109.21666666666667</v>
      </c>
      <c r="W12" s="24">
        <f t="shared" si="1"/>
        <v>3.4333333333333331</v>
      </c>
      <c r="X12" s="24">
        <f t="shared" si="1"/>
        <v>0.8</v>
      </c>
      <c r="Y12" s="25">
        <f t="shared" si="1"/>
        <v>30.166666666666668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7">
        <v>5</v>
      </c>
      <c r="C13" s="28">
        <v>5</v>
      </c>
      <c r="D13" s="28">
        <v>5</v>
      </c>
      <c r="E13" s="28">
        <v>587</v>
      </c>
      <c r="F13" s="28">
        <v>587</v>
      </c>
      <c r="G13" s="29">
        <f>SUM(H13:J13)</f>
        <v>587</v>
      </c>
      <c r="H13" s="30">
        <v>587</v>
      </c>
      <c r="I13" s="28">
        <v>0</v>
      </c>
      <c r="J13" s="28">
        <v>0</v>
      </c>
      <c r="K13" s="31">
        <f>SUM(L13:O13)</f>
        <v>285.33333333333331</v>
      </c>
      <c r="L13" s="30">
        <v>229.21666666666667</v>
      </c>
      <c r="M13" s="28">
        <v>1.7833333333333334</v>
      </c>
      <c r="N13" s="32">
        <v>0</v>
      </c>
      <c r="O13" s="33">
        <v>54.333333333333336</v>
      </c>
      <c r="P13" s="34">
        <f>SUM(Q13:T13)</f>
        <v>263</v>
      </c>
      <c r="Q13" s="35">
        <v>46.216666666666669</v>
      </c>
      <c r="R13" s="36">
        <v>142.68333333333334</v>
      </c>
      <c r="S13" s="37">
        <v>12.433333333333334</v>
      </c>
      <c r="T13" s="38">
        <v>61.666666666666664</v>
      </c>
      <c r="U13" s="34">
        <f>SUM(V13:Y13)</f>
        <v>68.183333333333323</v>
      </c>
      <c r="V13" s="35">
        <v>44.283333333333331</v>
      </c>
      <c r="W13" s="36">
        <v>3.4333333333333331</v>
      </c>
      <c r="X13" s="37">
        <v>0.8</v>
      </c>
      <c r="Y13" s="38">
        <v>19.666666666666668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744</v>
      </c>
      <c r="F14" s="41">
        <v>744</v>
      </c>
      <c r="G14" s="42">
        <f>SUM(H14:J14)</f>
        <v>0</v>
      </c>
      <c r="H14" s="43"/>
      <c r="I14" s="41"/>
      <c r="J14" s="41"/>
      <c r="K14" s="44">
        <f>SUM(L14:O14)</f>
        <v>186.8</v>
      </c>
      <c r="L14" s="43">
        <v>161.05000000000001</v>
      </c>
      <c r="M14" s="41"/>
      <c r="N14" s="45"/>
      <c r="O14" s="46">
        <v>25.75</v>
      </c>
      <c r="P14" s="47">
        <f>SUM(Q14:T14)</f>
        <v>122</v>
      </c>
      <c r="Q14" s="48">
        <v>101.75</v>
      </c>
      <c r="R14" s="49"/>
      <c r="S14" s="50"/>
      <c r="T14" s="51">
        <v>20.25</v>
      </c>
      <c r="U14" s="47">
        <f>SUM(V14:Y14)</f>
        <v>75.433333333333337</v>
      </c>
      <c r="V14" s="48">
        <v>64.933333333333337</v>
      </c>
      <c r="W14" s="49"/>
      <c r="X14" s="50"/>
      <c r="Y14" s="51">
        <v>10.5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/>
      <c r="I15" s="41"/>
      <c r="J15" s="41"/>
      <c r="K15" s="44">
        <f>SUM(L15:O15)</f>
        <v>0</v>
      </c>
      <c r="L15" s="43"/>
      <c r="M15" s="41"/>
      <c r="N15" s="45"/>
      <c r="O15" s="46"/>
      <c r="P15" s="47">
        <f>SUM(Q15:T15)</f>
        <v>0</v>
      </c>
      <c r="Q15" s="48"/>
      <c r="R15" s="49"/>
      <c r="S15" s="50"/>
      <c r="T15" s="51"/>
      <c r="U15" s="47">
        <f>SUM(V15:Y15)</f>
        <v>0</v>
      </c>
      <c r="V15" s="48"/>
      <c r="W15" s="49"/>
      <c r="X15" s="50"/>
      <c r="Y15" s="51"/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/>
      <c r="I16" s="55"/>
      <c r="J16" s="55"/>
      <c r="K16" s="60">
        <f>SUM(L16:O16)</f>
        <v>0</v>
      </c>
      <c r="L16" s="59"/>
      <c r="M16" s="55"/>
      <c r="N16" s="61"/>
      <c r="O16" s="62"/>
      <c r="P16" s="63">
        <f>SUM(Q16:T16)</f>
        <v>0</v>
      </c>
      <c r="Q16" s="64"/>
      <c r="R16" s="65"/>
      <c r="S16" s="66"/>
      <c r="T16" s="67"/>
      <c r="U16" s="63">
        <f>SUM(V16:Y16)</f>
        <v>0</v>
      </c>
      <c r="V16" s="64"/>
      <c r="W16" s="65"/>
      <c r="X16" s="66"/>
      <c r="Y16" s="67"/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279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72</v>
      </c>
      <c r="C20" s="91"/>
      <c r="D20" s="92"/>
      <c r="E20" s="92">
        <v>72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72</v>
      </c>
      <c r="C21" s="91"/>
      <c r="D21" s="92"/>
      <c r="E21" s="92">
        <v>72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72</v>
      </c>
      <c r="C22" s="91"/>
      <c r="D22" s="92"/>
      <c r="E22" s="92">
        <v>72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72</v>
      </c>
      <c r="C23" s="97"/>
      <c r="D23" s="98"/>
      <c r="E23" s="98">
        <v>72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105">
        <v>22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105">
        <v>32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105">
        <v>244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105">
        <v>23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105">
        <v>2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108">
        <v>1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402</v>
      </c>
      <c r="C35" s="119">
        <v>30</v>
      </c>
      <c r="D35" s="120">
        <v>104</v>
      </c>
      <c r="E35" s="120">
        <v>79</v>
      </c>
      <c r="F35" s="121">
        <v>189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279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130">
        <v>823</v>
      </c>
      <c r="C39" s="130">
        <v>2280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134">
        <v>158</v>
      </c>
      <c r="C40" s="134">
        <v>173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134">
        <v>131</v>
      </c>
      <c r="C41" s="134">
        <v>173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139">
        <v>111</v>
      </c>
      <c r="C42" s="139">
        <v>139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278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130">
        <v>215</v>
      </c>
      <c r="C46" s="130">
        <v>388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108">
        <v>195</v>
      </c>
      <c r="C47" s="149">
        <v>388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258</v>
      </c>
      <c r="D50" s="157">
        <v>38</v>
      </c>
      <c r="E50" s="157">
        <v>22</v>
      </c>
      <c r="F50" s="157">
        <v>32</v>
      </c>
      <c r="G50" s="157">
        <v>77</v>
      </c>
      <c r="H50" s="157">
        <v>46</v>
      </c>
      <c r="I50" s="158">
        <v>43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35</v>
      </c>
      <c r="D51" s="161">
        <v>14</v>
      </c>
      <c r="E51" s="161">
        <v>10</v>
      </c>
      <c r="F51" s="161">
        <v>11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42</v>
      </c>
      <c r="D52" s="165">
        <v>19</v>
      </c>
      <c r="E52" s="165">
        <v>10</v>
      </c>
      <c r="F52" s="165">
        <v>13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96</v>
      </c>
      <c r="D53" s="169">
        <v>39</v>
      </c>
      <c r="E53" s="169">
        <v>32</v>
      </c>
      <c r="F53" s="169">
        <v>25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199</v>
      </c>
      <c r="D54" s="173">
        <v>92</v>
      </c>
      <c r="E54" s="173">
        <v>75</v>
      </c>
      <c r="F54" s="173">
        <v>32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276" t="s">
        <v>82</v>
      </c>
      <c r="D58" s="177" t="s">
        <v>81</v>
      </c>
      <c r="E58" s="277" t="s">
        <v>82</v>
      </c>
      <c r="F58" s="177" t="s">
        <v>81</v>
      </c>
      <c r="G58" s="276" t="s">
        <v>82</v>
      </c>
      <c r="H58" s="177" t="s">
        <v>81</v>
      </c>
      <c r="I58" s="277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181"/>
      <c r="C59" s="162">
        <v>17</v>
      </c>
      <c r="D59" s="181">
        <v>13</v>
      </c>
      <c r="E59" s="162">
        <v>96</v>
      </c>
      <c r="F59" s="182">
        <v>16</v>
      </c>
      <c r="G59" s="183">
        <v>107</v>
      </c>
      <c r="H59" s="182">
        <v>3</v>
      </c>
      <c r="I59" s="183">
        <v>11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185"/>
      <c r="C61" s="186"/>
      <c r="D61" s="185">
        <v>1</v>
      </c>
      <c r="E61" s="186">
        <v>8</v>
      </c>
      <c r="F61" s="187">
        <v>1</v>
      </c>
      <c r="G61" s="188">
        <v>9</v>
      </c>
      <c r="H61" s="187"/>
      <c r="I61" s="188">
        <v>1</v>
      </c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185"/>
      <c r="C62" s="186">
        <v>3</v>
      </c>
      <c r="D62" s="185"/>
      <c r="E62" s="186">
        <v>10</v>
      </c>
      <c r="F62" s="187"/>
      <c r="G62" s="188">
        <v>10</v>
      </c>
      <c r="H62" s="187"/>
      <c r="I62" s="188"/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185">
        <v>2</v>
      </c>
      <c r="C63" s="186">
        <v>31</v>
      </c>
      <c r="D63" s="185">
        <v>5</v>
      </c>
      <c r="E63" s="186">
        <v>41</v>
      </c>
      <c r="F63" s="187">
        <v>5</v>
      </c>
      <c r="G63" s="188">
        <v>42</v>
      </c>
      <c r="H63" s="187"/>
      <c r="I63" s="188">
        <v>1</v>
      </c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185">
        <v>6</v>
      </c>
      <c r="C65" s="186">
        <v>3</v>
      </c>
      <c r="D65" s="185">
        <v>61</v>
      </c>
      <c r="E65" s="186">
        <v>31</v>
      </c>
      <c r="F65" s="187">
        <v>65</v>
      </c>
      <c r="G65" s="188">
        <v>35</v>
      </c>
      <c r="H65" s="187">
        <v>4</v>
      </c>
      <c r="I65" s="188">
        <v>4</v>
      </c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185"/>
      <c r="C66" s="186"/>
      <c r="D66" s="185"/>
      <c r="E66" s="186">
        <v>6</v>
      </c>
      <c r="F66" s="187"/>
      <c r="G66" s="188">
        <v>6</v>
      </c>
      <c r="H66" s="187"/>
      <c r="I66" s="188"/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185"/>
      <c r="C67" s="186">
        <v>34</v>
      </c>
      <c r="D67" s="185"/>
      <c r="E67" s="186">
        <v>69</v>
      </c>
      <c r="F67" s="187"/>
      <c r="G67" s="188">
        <v>70</v>
      </c>
      <c r="H67" s="187"/>
      <c r="I67" s="188">
        <v>1</v>
      </c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185"/>
      <c r="C68" s="186">
        <v>26</v>
      </c>
      <c r="D68" s="185">
        <v>1</v>
      </c>
      <c r="E68" s="186">
        <v>30</v>
      </c>
      <c r="F68" s="187">
        <v>1</v>
      </c>
      <c r="G68" s="188">
        <v>35</v>
      </c>
      <c r="H68" s="187"/>
      <c r="I68" s="188">
        <v>5</v>
      </c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185"/>
      <c r="C69" s="186">
        <v>5</v>
      </c>
      <c r="D69" s="185"/>
      <c r="E69" s="186">
        <v>31</v>
      </c>
      <c r="F69" s="187"/>
      <c r="G69" s="188">
        <v>31</v>
      </c>
      <c r="H69" s="187"/>
      <c r="I69" s="188"/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8</v>
      </c>
      <c r="C71" s="190">
        <f t="shared" si="4"/>
        <v>119</v>
      </c>
      <c r="D71" s="189">
        <f t="shared" si="4"/>
        <v>81</v>
      </c>
      <c r="E71" s="190">
        <f t="shared" si="4"/>
        <v>322</v>
      </c>
      <c r="F71" s="191">
        <f t="shared" si="4"/>
        <v>88</v>
      </c>
      <c r="G71" s="192">
        <f t="shared" si="4"/>
        <v>345</v>
      </c>
      <c r="H71" s="191">
        <f t="shared" si="4"/>
        <v>7</v>
      </c>
      <c r="I71" s="192">
        <f t="shared" si="4"/>
        <v>23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24</v>
      </c>
      <c r="C75" s="182">
        <v>6</v>
      </c>
      <c r="D75" s="199">
        <v>18</v>
      </c>
      <c r="E75" s="200">
        <v>20</v>
      </c>
      <c r="F75" s="201">
        <v>4</v>
      </c>
      <c r="G75" s="201"/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2</v>
      </c>
      <c r="C76" s="187">
        <v>1</v>
      </c>
      <c r="D76" s="203">
        <v>1</v>
      </c>
      <c r="E76" s="204"/>
      <c r="F76" s="93">
        <v>2</v>
      </c>
      <c r="G76" s="93"/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1</v>
      </c>
      <c r="C77" s="187"/>
      <c r="D77" s="203">
        <v>1</v>
      </c>
      <c r="E77" s="204">
        <v>1</v>
      </c>
      <c r="F77" s="93"/>
      <c r="G77" s="93"/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3</v>
      </c>
      <c r="C78" s="187"/>
      <c r="D78" s="203">
        <v>3</v>
      </c>
      <c r="E78" s="204">
        <v>3</v>
      </c>
      <c r="F78" s="93"/>
      <c r="G78" s="93"/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0</v>
      </c>
      <c r="C79" s="187"/>
      <c r="D79" s="203"/>
      <c r="E79" s="204"/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30</v>
      </c>
      <c r="C83" s="191">
        <f>+C75+C76+C77+C78+C79+C80+C82</f>
        <v>7</v>
      </c>
      <c r="D83" s="216">
        <f>+D75+D76+D77+D78+D79+D80+D82</f>
        <v>23</v>
      </c>
      <c r="E83" s="217">
        <f>+E75+E76+E77+E78+E79+E80+E82</f>
        <v>24</v>
      </c>
      <c r="F83" s="218">
        <f>+F75+F76+F77+F78+F79+F80+F82</f>
        <v>6</v>
      </c>
      <c r="G83" s="218">
        <f>+G75+G76+G77+G78+G79+G80+G82</f>
        <v>0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12705.266666666666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1">
    <dataValidation type="whole" operator="greaterThan" allowBlank="1" showInputMessage="1" showErrorMessage="1" errorTitle="Números Enteros" error="Sólo puede ingresar números enteros" sqref="A1:Y83" xr:uid="{00000000-0002-0000-0C00-000000000000}">
      <formula1>-1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195"/>
  <sheetViews>
    <sheetView zoomScaleNormal="100" workbookViewId="0">
      <selection activeCell="F14" sqref="A14:XFD14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",[2]NOMBRE!B2," - ","( ",[2]NOMBRE!C2,[2]NOMBRE!D2,[2]NOMBRE!E2,[2]NOMBRE!F2,[2]NOMBRE!G2," )")</f>
        <v>COMUNA: LINARES - ( 07401 )</v>
      </c>
    </row>
    <row r="3" spans="1:92" ht="16.149999999999999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",[2]NOMBRE!B6," - ","( ",[2]NOMBRE!C6,[2]NOMBRE!D6," )")</f>
        <v>MES: ENERO - ( 01 )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",[2]NOMBRE!B7)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98" t="s">
        <v>7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99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300"/>
      <c r="F11" s="301"/>
      <c r="G11" s="14" t="s">
        <v>13</v>
      </c>
      <c r="H11" s="15" t="s">
        <v>14</v>
      </c>
      <c r="I11" s="15" t="s">
        <v>15</v>
      </c>
      <c r="J11" s="226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26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26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26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27" t="s">
        <v>18</v>
      </c>
      <c r="B12" s="18">
        <f t="shared" ref="B12:O12" si="0">SUM(B13:B16)</f>
        <v>6</v>
      </c>
      <c r="C12" s="19">
        <f>SUM(C13:C16)</f>
        <v>6</v>
      </c>
      <c r="D12" s="20">
        <f t="shared" si="0"/>
        <v>5</v>
      </c>
      <c r="E12" s="20">
        <f t="shared" si="0"/>
        <v>1283</v>
      </c>
      <c r="F12" s="21">
        <f t="shared" si="0"/>
        <v>1283</v>
      </c>
      <c r="G12" s="22">
        <f t="shared" si="0"/>
        <v>539</v>
      </c>
      <c r="H12" s="20">
        <f t="shared" si="0"/>
        <v>539</v>
      </c>
      <c r="I12" s="20">
        <f t="shared" si="0"/>
        <v>0</v>
      </c>
      <c r="J12" s="21">
        <f t="shared" si="0"/>
        <v>0</v>
      </c>
      <c r="K12" s="22">
        <f t="shared" si="0"/>
        <v>491.7833333333333</v>
      </c>
      <c r="L12" s="20">
        <f t="shared" si="0"/>
        <v>415.7833333333333</v>
      </c>
      <c r="M12" s="20">
        <f t="shared" si="0"/>
        <v>0</v>
      </c>
      <c r="N12" s="20">
        <f t="shared" si="0"/>
        <v>0</v>
      </c>
      <c r="O12" s="21">
        <f t="shared" si="0"/>
        <v>76</v>
      </c>
      <c r="P12" s="23">
        <f t="shared" ref="P12:Y12" si="1">SUM(P13:P16)</f>
        <v>307.36666666666667</v>
      </c>
      <c r="Q12" s="24">
        <f t="shared" si="1"/>
        <v>115.8</v>
      </c>
      <c r="R12" s="24">
        <f t="shared" si="1"/>
        <v>120.83333333333333</v>
      </c>
      <c r="S12" s="24">
        <f t="shared" si="1"/>
        <v>11.983333333333333</v>
      </c>
      <c r="T12" s="25">
        <f t="shared" si="1"/>
        <v>58.75</v>
      </c>
      <c r="U12" s="23">
        <f t="shared" si="1"/>
        <v>68.933333333333337</v>
      </c>
      <c r="V12" s="24">
        <f>SUM(V13:V16)</f>
        <v>56.016666666666666</v>
      </c>
      <c r="W12" s="24">
        <f t="shared" si="1"/>
        <v>0</v>
      </c>
      <c r="X12" s="24">
        <f t="shared" si="1"/>
        <v>0</v>
      </c>
      <c r="Y12" s="25">
        <f t="shared" si="1"/>
        <v>12.916666666666666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7">
        <v>5</v>
      </c>
      <c r="C13" s="28">
        <v>5</v>
      </c>
      <c r="D13" s="28">
        <v>4</v>
      </c>
      <c r="E13" s="28">
        <v>539</v>
      </c>
      <c r="F13" s="28">
        <v>539</v>
      </c>
      <c r="G13" s="29">
        <f>SUM(H13:J13)</f>
        <v>539</v>
      </c>
      <c r="H13" s="30">
        <v>539</v>
      </c>
      <c r="I13" s="28">
        <v>0</v>
      </c>
      <c r="J13" s="28">
        <v>0</v>
      </c>
      <c r="K13" s="31">
        <f>SUM(L13:O13)</f>
        <v>322.64999999999998</v>
      </c>
      <c r="L13" s="30">
        <v>271.14999999999998</v>
      </c>
      <c r="M13" s="28">
        <v>0</v>
      </c>
      <c r="N13" s="32">
        <v>0</v>
      </c>
      <c r="O13" s="33">
        <v>51.5</v>
      </c>
      <c r="P13" s="34">
        <f>SUM(Q13:T13)</f>
        <v>168.81666666666666</v>
      </c>
      <c r="Q13" s="35">
        <v>0</v>
      </c>
      <c r="R13" s="36">
        <v>120.83333333333333</v>
      </c>
      <c r="S13" s="37">
        <v>11.983333333333333</v>
      </c>
      <c r="T13" s="38">
        <v>36</v>
      </c>
      <c r="U13" s="34">
        <f>SUM(V13:Y13)</f>
        <v>10.816666666666666</v>
      </c>
      <c r="V13" s="35">
        <v>7.65</v>
      </c>
      <c r="W13" s="36">
        <v>0</v>
      </c>
      <c r="X13" s="37">
        <v>0</v>
      </c>
      <c r="Y13" s="38">
        <v>3.1666666666666665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744</v>
      </c>
      <c r="F14" s="41">
        <v>744</v>
      </c>
      <c r="G14" s="42">
        <f>SUM(H14:J14)</f>
        <v>0</v>
      </c>
      <c r="H14" s="43">
        <v>0</v>
      </c>
      <c r="I14" s="41">
        <v>0</v>
      </c>
      <c r="J14" s="41">
        <v>0</v>
      </c>
      <c r="K14" s="44">
        <f>SUM(L14:O14)</f>
        <v>169.13333333333333</v>
      </c>
      <c r="L14" s="43">
        <v>144.63333333333333</v>
      </c>
      <c r="M14" s="41"/>
      <c r="N14" s="45"/>
      <c r="O14" s="46">
        <v>24.5</v>
      </c>
      <c r="P14" s="47">
        <f>SUM(Q14:T14)</f>
        <v>138.55000000000001</v>
      </c>
      <c r="Q14" s="48">
        <v>115.8</v>
      </c>
      <c r="R14" s="49"/>
      <c r="S14" s="50"/>
      <c r="T14" s="51">
        <v>22.75</v>
      </c>
      <c r="U14" s="47">
        <f>SUM(V14:Y14)</f>
        <v>58.116666666666667</v>
      </c>
      <c r="V14" s="48">
        <v>48.366666666666667</v>
      </c>
      <c r="W14" s="49"/>
      <c r="X14" s="50"/>
      <c r="Y14" s="51">
        <v>9.75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>
        <v>0</v>
      </c>
      <c r="I15" s="41">
        <v>0</v>
      </c>
      <c r="J15" s="41">
        <v>0</v>
      </c>
      <c r="K15" s="44">
        <f>SUM(L15:O15)</f>
        <v>0</v>
      </c>
      <c r="L15" s="43">
        <v>0</v>
      </c>
      <c r="M15" s="41">
        <v>0</v>
      </c>
      <c r="N15" s="45">
        <v>0</v>
      </c>
      <c r="O15" s="46">
        <v>0</v>
      </c>
      <c r="P15" s="47">
        <f>SUM(Q15:T15)</f>
        <v>0</v>
      </c>
      <c r="Q15" s="48">
        <v>0</v>
      </c>
      <c r="R15" s="49">
        <v>0</v>
      </c>
      <c r="S15" s="50">
        <v>0</v>
      </c>
      <c r="T15" s="51">
        <v>0</v>
      </c>
      <c r="U15" s="47">
        <f>SUM(V15:Y15)</f>
        <v>0</v>
      </c>
      <c r="V15" s="48">
        <v>0</v>
      </c>
      <c r="W15" s="49">
        <v>0</v>
      </c>
      <c r="X15" s="50">
        <v>0</v>
      </c>
      <c r="Y15" s="51">
        <v>0</v>
      </c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>
        <v>0</v>
      </c>
      <c r="I16" s="55">
        <v>0</v>
      </c>
      <c r="J16" s="55">
        <v>0</v>
      </c>
      <c r="K16" s="60">
        <f>SUM(L16:O16)</f>
        <v>0</v>
      </c>
      <c r="L16" s="59">
        <v>0</v>
      </c>
      <c r="M16" s="55">
        <v>0</v>
      </c>
      <c r="N16" s="61">
        <v>0</v>
      </c>
      <c r="O16" s="62">
        <v>0</v>
      </c>
      <c r="P16" s="63">
        <f>SUM(Q16:T16)</f>
        <v>0</v>
      </c>
      <c r="Q16" s="64">
        <v>0</v>
      </c>
      <c r="R16" s="65">
        <v>0</v>
      </c>
      <c r="S16" s="66">
        <v>0</v>
      </c>
      <c r="T16" s="67">
        <v>0</v>
      </c>
      <c r="U16" s="63">
        <f>SUM(V16:Y16)</f>
        <v>0</v>
      </c>
      <c r="V16" s="64">
        <v>0</v>
      </c>
      <c r="W16" s="65">
        <v>0</v>
      </c>
      <c r="X16" s="66">
        <v>0</v>
      </c>
      <c r="Y16" s="67">
        <v>0</v>
      </c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225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125</v>
      </c>
      <c r="C20" s="91"/>
      <c r="D20" s="92"/>
      <c r="E20" s="92">
        <v>125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125</v>
      </c>
      <c r="C21" s="91"/>
      <c r="D21" s="92"/>
      <c r="E21" s="92">
        <v>125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125</v>
      </c>
      <c r="C22" s="91"/>
      <c r="D22" s="92"/>
      <c r="E22" s="92">
        <v>125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125</v>
      </c>
      <c r="C23" s="97"/>
      <c r="D23" s="98"/>
      <c r="E23" s="98">
        <v>125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105">
        <v>17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105">
        <v>24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105">
        <v>258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105">
        <v>15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105">
        <v>0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108">
        <v>6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287</v>
      </c>
      <c r="C35" s="119">
        <v>6</v>
      </c>
      <c r="D35" s="120">
        <v>105</v>
      </c>
      <c r="E35" s="120">
        <v>42</v>
      </c>
      <c r="F35" s="121">
        <v>134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225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130">
        <v>595</v>
      </c>
      <c r="C39" s="130">
        <v>2127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134">
        <v>158</v>
      </c>
      <c r="C40" s="134">
        <v>61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134">
        <v>99</v>
      </c>
      <c r="C41" s="134">
        <v>25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139">
        <v>101</v>
      </c>
      <c r="C42" s="139">
        <v>97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224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130">
        <v>136</v>
      </c>
      <c r="C46" s="130">
        <v>351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108">
        <v>126</v>
      </c>
      <c r="C47" s="149">
        <v>320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196</v>
      </c>
      <c r="D50" s="157">
        <v>25</v>
      </c>
      <c r="E50" s="157">
        <v>13</v>
      </c>
      <c r="F50" s="157">
        <v>32</v>
      </c>
      <c r="G50" s="157">
        <v>32</v>
      </c>
      <c r="H50" s="157">
        <v>34</v>
      </c>
      <c r="I50" s="158">
        <v>60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31</v>
      </c>
      <c r="D51" s="161">
        <v>10</v>
      </c>
      <c r="E51" s="161">
        <v>6</v>
      </c>
      <c r="F51" s="161">
        <v>15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36</v>
      </c>
      <c r="D52" s="165">
        <v>13</v>
      </c>
      <c r="E52" s="165">
        <v>7</v>
      </c>
      <c r="F52" s="165">
        <v>16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84</v>
      </c>
      <c r="D53" s="169">
        <v>26</v>
      </c>
      <c r="E53" s="169">
        <v>26</v>
      </c>
      <c r="F53" s="169">
        <v>32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96</v>
      </c>
      <c r="D54" s="173">
        <v>30</v>
      </c>
      <c r="E54" s="173">
        <v>33</v>
      </c>
      <c r="F54" s="173">
        <v>33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222" t="s">
        <v>82</v>
      </c>
      <c r="D58" s="177" t="s">
        <v>81</v>
      </c>
      <c r="E58" s="223" t="s">
        <v>82</v>
      </c>
      <c r="F58" s="177" t="s">
        <v>81</v>
      </c>
      <c r="G58" s="222" t="s">
        <v>82</v>
      </c>
      <c r="H58" s="177" t="s">
        <v>81</v>
      </c>
      <c r="I58" s="223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181">
        <v>2</v>
      </c>
      <c r="C59" s="162">
        <v>8</v>
      </c>
      <c r="D59" s="181">
        <v>23</v>
      </c>
      <c r="E59" s="162">
        <v>102</v>
      </c>
      <c r="F59" s="182">
        <v>25</v>
      </c>
      <c r="G59" s="183">
        <v>114</v>
      </c>
      <c r="H59" s="182">
        <v>2</v>
      </c>
      <c r="I59" s="183">
        <v>12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185"/>
      <c r="C61" s="186"/>
      <c r="D61" s="185">
        <v>1</v>
      </c>
      <c r="E61" s="186">
        <v>3</v>
      </c>
      <c r="F61" s="187">
        <v>1</v>
      </c>
      <c r="G61" s="188">
        <v>3</v>
      </c>
      <c r="H61" s="187"/>
      <c r="I61" s="188"/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185"/>
      <c r="C62" s="186"/>
      <c r="D62" s="185"/>
      <c r="E62" s="186"/>
      <c r="F62" s="187"/>
      <c r="G62" s="188"/>
      <c r="H62" s="187"/>
      <c r="I62" s="188"/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185">
        <v>4</v>
      </c>
      <c r="C63" s="186">
        <v>6</v>
      </c>
      <c r="D63" s="185">
        <v>6</v>
      </c>
      <c r="E63" s="186">
        <v>22</v>
      </c>
      <c r="F63" s="187">
        <v>6</v>
      </c>
      <c r="G63" s="188">
        <v>26</v>
      </c>
      <c r="H63" s="187"/>
      <c r="I63" s="188">
        <v>4</v>
      </c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185">
        <v>1</v>
      </c>
      <c r="C65" s="186">
        <v>1</v>
      </c>
      <c r="D65" s="185">
        <v>18</v>
      </c>
      <c r="E65" s="186">
        <v>11</v>
      </c>
      <c r="F65" s="187">
        <v>20</v>
      </c>
      <c r="G65" s="188">
        <v>11</v>
      </c>
      <c r="H65" s="187">
        <v>2</v>
      </c>
      <c r="I65" s="188"/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185"/>
      <c r="C66" s="186"/>
      <c r="D66" s="185"/>
      <c r="E66" s="186">
        <v>25</v>
      </c>
      <c r="F66" s="187"/>
      <c r="G66" s="188">
        <v>27</v>
      </c>
      <c r="H66" s="187"/>
      <c r="I66" s="188">
        <v>2</v>
      </c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185"/>
      <c r="C67" s="186">
        <v>14</v>
      </c>
      <c r="D67" s="185"/>
      <c r="E67" s="186">
        <v>65</v>
      </c>
      <c r="F67" s="187"/>
      <c r="G67" s="188">
        <v>65</v>
      </c>
      <c r="H67" s="187"/>
      <c r="I67" s="188"/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185"/>
      <c r="C68" s="186">
        <v>15</v>
      </c>
      <c r="D68" s="185"/>
      <c r="E68" s="186">
        <v>47</v>
      </c>
      <c r="F68" s="187"/>
      <c r="G68" s="188">
        <v>53</v>
      </c>
      <c r="H68" s="187"/>
      <c r="I68" s="188">
        <v>6</v>
      </c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185"/>
      <c r="C69" s="186">
        <v>5</v>
      </c>
      <c r="D69" s="185">
        <v>20</v>
      </c>
      <c r="E69" s="186">
        <v>26</v>
      </c>
      <c r="F69" s="187">
        <v>20</v>
      </c>
      <c r="G69" s="188">
        <v>29</v>
      </c>
      <c r="H69" s="187"/>
      <c r="I69" s="188">
        <v>3</v>
      </c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7</v>
      </c>
      <c r="C71" s="190">
        <f t="shared" si="4"/>
        <v>49</v>
      </c>
      <c r="D71" s="189">
        <f t="shared" si="4"/>
        <v>68</v>
      </c>
      <c r="E71" s="190">
        <f t="shared" si="4"/>
        <v>301</v>
      </c>
      <c r="F71" s="191">
        <f t="shared" si="4"/>
        <v>72</v>
      </c>
      <c r="G71" s="192">
        <f t="shared" si="4"/>
        <v>328</v>
      </c>
      <c r="H71" s="191">
        <f t="shared" si="4"/>
        <v>4</v>
      </c>
      <c r="I71" s="192">
        <f t="shared" si="4"/>
        <v>27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27</v>
      </c>
      <c r="C75" s="182">
        <v>4</v>
      </c>
      <c r="D75" s="199">
        <v>23</v>
      </c>
      <c r="E75" s="200">
        <v>21</v>
      </c>
      <c r="F75" s="201">
        <v>6</v>
      </c>
      <c r="G75" s="201"/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0</v>
      </c>
      <c r="C76" s="187"/>
      <c r="D76" s="203"/>
      <c r="E76" s="204"/>
      <c r="F76" s="93"/>
      <c r="G76" s="93"/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0</v>
      </c>
      <c r="C77" s="187"/>
      <c r="D77" s="203"/>
      <c r="E77" s="204"/>
      <c r="F77" s="93"/>
      <c r="G77" s="93"/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4</v>
      </c>
      <c r="C78" s="187"/>
      <c r="D78" s="203">
        <v>4</v>
      </c>
      <c r="E78" s="204">
        <v>4</v>
      </c>
      <c r="F78" s="93"/>
      <c r="G78" s="93"/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0</v>
      </c>
      <c r="C79" s="187"/>
      <c r="D79" s="203"/>
      <c r="E79" s="204"/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31</v>
      </c>
      <c r="C83" s="191">
        <f>+C75+C76+C77+C78+C79+C80+C82</f>
        <v>4</v>
      </c>
      <c r="D83" s="216">
        <f>+D75+D76+D77+D78+D79+D80+D82</f>
        <v>27</v>
      </c>
      <c r="E83" s="217">
        <f>+E75+E76+E77+E78+E79+E80+E82</f>
        <v>25</v>
      </c>
      <c r="F83" s="218">
        <f>+F75+F76+F77+F78+F79+F80+F82</f>
        <v>6</v>
      </c>
      <c r="G83" s="218">
        <f>+G75+G76+G77+G78+G79+G80+G82</f>
        <v>0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11345.566666666666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1">
    <dataValidation type="whole" operator="greaterThan" allowBlank="1" showInputMessage="1" showErrorMessage="1" errorTitle="Números Enteros" error="Sólo puede ingresar números enteros" sqref="A1:Y83" xr:uid="{00000000-0002-0000-0100-000000000000}">
      <formula1>-1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Z195"/>
  <sheetViews>
    <sheetView topLeftCell="F1" workbookViewId="0">
      <selection activeCell="U12" sqref="U12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",[3]NOMBRE!B2," - ","( ",[3]NOMBRE!C2,[3]NOMBRE!D2,[3]NOMBRE!E2,[3]NOMBRE!F2,[3]NOMBRE!G2," )")</f>
        <v>COMUNA: LINARES - ( 07401 )</v>
      </c>
    </row>
    <row r="3" spans="1:92" ht="16.149999999999999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",[3]NOMBRE!B6," - ","( ",[3]NOMBRE!C6,[3]NOMBRE!D6," )")</f>
        <v>MES: FEBRERO - ( 02 )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",[3]NOMBRE!B7)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98" t="s">
        <v>7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99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300"/>
      <c r="F11" s="301"/>
      <c r="G11" s="14" t="s">
        <v>13</v>
      </c>
      <c r="H11" s="15" t="s">
        <v>14</v>
      </c>
      <c r="I11" s="15" t="s">
        <v>15</v>
      </c>
      <c r="J11" s="226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26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26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26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27" t="s">
        <v>18</v>
      </c>
      <c r="B12" s="18">
        <f t="shared" ref="B12:O12" si="0">SUM(B13:B16)</f>
        <v>6</v>
      </c>
      <c r="C12" s="19">
        <f>SUM(C13:C16)</f>
        <v>6</v>
      </c>
      <c r="D12" s="20">
        <f t="shared" si="0"/>
        <v>5</v>
      </c>
      <c r="E12" s="20">
        <f t="shared" si="0"/>
        <v>1140</v>
      </c>
      <c r="F12" s="21">
        <f t="shared" si="0"/>
        <v>1140</v>
      </c>
      <c r="G12" s="22">
        <f t="shared" si="0"/>
        <v>468</v>
      </c>
      <c r="H12" s="20">
        <f t="shared" si="0"/>
        <v>468</v>
      </c>
      <c r="I12" s="20">
        <f t="shared" si="0"/>
        <v>0</v>
      </c>
      <c r="J12" s="21">
        <f t="shared" si="0"/>
        <v>0</v>
      </c>
      <c r="K12" s="22">
        <f t="shared" si="0"/>
        <v>502.83333333333326</v>
      </c>
      <c r="L12" s="20">
        <f t="shared" si="0"/>
        <v>421.88333333333333</v>
      </c>
      <c r="M12" s="20">
        <f t="shared" si="0"/>
        <v>4.2</v>
      </c>
      <c r="N12" s="20">
        <f t="shared" si="0"/>
        <v>0</v>
      </c>
      <c r="O12" s="21">
        <f t="shared" si="0"/>
        <v>76.75</v>
      </c>
      <c r="P12" s="23">
        <f t="shared" ref="P12:Y12" si="1">SUM(P13:P16)</f>
        <v>304.63333333333333</v>
      </c>
      <c r="Q12" s="24">
        <f t="shared" si="1"/>
        <v>104.9</v>
      </c>
      <c r="R12" s="24">
        <f t="shared" si="1"/>
        <v>114.7</v>
      </c>
      <c r="S12" s="24">
        <f t="shared" si="1"/>
        <v>8.0333333333333332</v>
      </c>
      <c r="T12" s="25">
        <f t="shared" si="1"/>
        <v>77</v>
      </c>
      <c r="U12" s="23">
        <f t="shared" si="1"/>
        <v>85.016666666666666</v>
      </c>
      <c r="V12" s="24">
        <f>SUM(V13:V16)</f>
        <v>69.766666666666666</v>
      </c>
      <c r="W12" s="24">
        <f t="shared" si="1"/>
        <v>0</v>
      </c>
      <c r="X12" s="24">
        <f t="shared" si="1"/>
        <v>0</v>
      </c>
      <c r="Y12" s="25">
        <f t="shared" si="1"/>
        <v>15.25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7">
        <v>5</v>
      </c>
      <c r="C13" s="28">
        <v>5</v>
      </c>
      <c r="D13" s="28">
        <v>4</v>
      </c>
      <c r="E13" s="28">
        <v>468</v>
      </c>
      <c r="F13" s="28">
        <v>468</v>
      </c>
      <c r="G13" s="29">
        <f>SUM(H13:J13)</f>
        <v>468</v>
      </c>
      <c r="H13" s="30">
        <v>468</v>
      </c>
      <c r="I13" s="28">
        <v>0</v>
      </c>
      <c r="J13" s="28">
        <v>0</v>
      </c>
      <c r="K13" s="31">
        <f>SUM(L13:O13)</f>
        <v>297.79999999999995</v>
      </c>
      <c r="L13" s="30">
        <v>242.6</v>
      </c>
      <c r="M13" s="28">
        <v>4.2</v>
      </c>
      <c r="N13" s="32">
        <v>0</v>
      </c>
      <c r="O13" s="33">
        <v>51</v>
      </c>
      <c r="P13" s="34">
        <f>SUM(Q13:T13)</f>
        <v>187.63333333333335</v>
      </c>
      <c r="Q13" s="35">
        <v>8.9</v>
      </c>
      <c r="R13" s="36">
        <v>114.7</v>
      </c>
      <c r="S13" s="37">
        <v>8.0333333333333332</v>
      </c>
      <c r="T13" s="38">
        <v>56</v>
      </c>
      <c r="U13" s="34">
        <f>SUM(V13:Y13)</f>
        <v>5.0833333333333339</v>
      </c>
      <c r="V13" s="35">
        <v>3.8333333333333335</v>
      </c>
      <c r="W13" s="36">
        <v>0</v>
      </c>
      <c r="X13" s="37">
        <v>0</v>
      </c>
      <c r="Y13" s="38">
        <v>1.25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672</v>
      </c>
      <c r="F14" s="41">
        <v>672</v>
      </c>
      <c r="G14" s="42">
        <f>SUM(H14:J14)</f>
        <v>0</v>
      </c>
      <c r="H14" s="43">
        <v>0</v>
      </c>
      <c r="I14" s="41">
        <v>0</v>
      </c>
      <c r="J14" s="41">
        <v>0</v>
      </c>
      <c r="K14" s="44">
        <f>SUM(L14:O14)</f>
        <v>205.03333333333333</v>
      </c>
      <c r="L14" s="43">
        <v>179.28333333333333</v>
      </c>
      <c r="M14" s="41">
        <v>0</v>
      </c>
      <c r="N14" s="45">
        <v>0</v>
      </c>
      <c r="O14" s="46">
        <v>25.75</v>
      </c>
      <c r="P14" s="47">
        <f>SUM(Q14:T14)</f>
        <v>117</v>
      </c>
      <c r="Q14" s="48">
        <v>96</v>
      </c>
      <c r="R14" s="49">
        <v>0</v>
      </c>
      <c r="S14" s="50">
        <v>0</v>
      </c>
      <c r="T14" s="51">
        <v>21</v>
      </c>
      <c r="U14" s="47">
        <f>SUM(V14:Y14)</f>
        <v>79.933333333333337</v>
      </c>
      <c r="V14" s="48">
        <v>65.933333333333337</v>
      </c>
      <c r="W14" s="49">
        <v>0</v>
      </c>
      <c r="X14" s="50">
        <v>0</v>
      </c>
      <c r="Y14" s="51">
        <v>14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/>
      <c r="I15" s="41"/>
      <c r="J15" s="41"/>
      <c r="K15" s="44">
        <f>SUM(L15:O15)</f>
        <v>0</v>
      </c>
      <c r="L15" s="43"/>
      <c r="M15" s="41"/>
      <c r="N15" s="45"/>
      <c r="O15" s="46"/>
      <c r="P15" s="47">
        <f>SUM(Q15:T15)</f>
        <v>0</v>
      </c>
      <c r="Q15" s="48"/>
      <c r="R15" s="49"/>
      <c r="S15" s="50"/>
      <c r="T15" s="51"/>
      <c r="U15" s="47">
        <f>SUM(V15:Y15)</f>
        <v>0</v>
      </c>
      <c r="V15" s="48"/>
      <c r="W15" s="49"/>
      <c r="X15" s="50"/>
      <c r="Y15" s="51"/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/>
      <c r="I16" s="55"/>
      <c r="J16" s="55"/>
      <c r="K16" s="60">
        <f>SUM(L16:O16)</f>
        <v>0</v>
      </c>
      <c r="L16" s="59"/>
      <c r="M16" s="55"/>
      <c r="N16" s="61"/>
      <c r="O16" s="62"/>
      <c r="P16" s="63">
        <f>SUM(Q16:T16)</f>
        <v>0</v>
      </c>
      <c r="Q16" s="64"/>
      <c r="R16" s="65"/>
      <c r="S16" s="66"/>
      <c r="T16" s="67"/>
      <c r="U16" s="63">
        <f>SUM(V16:Y16)</f>
        <v>0</v>
      </c>
      <c r="V16" s="64"/>
      <c r="W16" s="65"/>
      <c r="X16" s="66"/>
      <c r="Y16" s="67"/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225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178</v>
      </c>
      <c r="C20" s="91"/>
      <c r="D20" s="92"/>
      <c r="E20" s="92">
        <v>178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178</v>
      </c>
      <c r="C21" s="91"/>
      <c r="D21" s="92"/>
      <c r="E21" s="92">
        <v>178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178</v>
      </c>
      <c r="C22" s="91"/>
      <c r="D22" s="92"/>
      <c r="E22" s="92">
        <v>178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178</v>
      </c>
      <c r="C23" s="97"/>
      <c r="D23" s="98"/>
      <c r="E23" s="98">
        <v>178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105">
        <v>21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105">
        <v>24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105">
        <v>207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105">
        <v>18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105">
        <v>0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108">
        <v>0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234</v>
      </c>
      <c r="C35" s="119">
        <v>3</v>
      </c>
      <c r="D35" s="120">
        <v>88</v>
      </c>
      <c r="E35" s="120">
        <v>25</v>
      </c>
      <c r="F35" s="121">
        <v>118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225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130">
        <v>554</v>
      </c>
      <c r="C39" s="130">
        <v>1976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134">
        <v>146</v>
      </c>
      <c r="C40" s="134">
        <v>103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134">
        <v>101</v>
      </c>
      <c r="C41" s="134">
        <v>52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139">
        <v>97</v>
      </c>
      <c r="C42" s="139">
        <v>92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224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130">
        <v>157</v>
      </c>
      <c r="C46" s="130">
        <v>311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108">
        <v>148</v>
      </c>
      <c r="C47" s="149">
        <v>311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209</v>
      </c>
      <c r="D50" s="157">
        <v>38</v>
      </c>
      <c r="E50" s="157">
        <v>13</v>
      </c>
      <c r="F50" s="157">
        <v>30</v>
      </c>
      <c r="G50" s="157">
        <v>38</v>
      </c>
      <c r="H50" s="157">
        <v>38</v>
      </c>
      <c r="I50" s="158">
        <v>52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33</v>
      </c>
      <c r="D51" s="161">
        <v>15</v>
      </c>
      <c r="E51" s="161">
        <v>7</v>
      </c>
      <c r="F51" s="161">
        <v>11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41</v>
      </c>
      <c r="D52" s="165">
        <v>21</v>
      </c>
      <c r="E52" s="165">
        <v>6</v>
      </c>
      <c r="F52" s="165">
        <v>14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98</v>
      </c>
      <c r="D53" s="169">
        <v>47</v>
      </c>
      <c r="E53" s="169">
        <v>29</v>
      </c>
      <c r="F53" s="169">
        <v>22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98</v>
      </c>
      <c r="D54" s="173">
        <v>45</v>
      </c>
      <c r="E54" s="173">
        <v>27</v>
      </c>
      <c r="F54" s="173">
        <v>26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222" t="s">
        <v>82</v>
      </c>
      <c r="D58" s="177" t="s">
        <v>81</v>
      </c>
      <c r="E58" s="223" t="s">
        <v>82</v>
      </c>
      <c r="F58" s="177" t="s">
        <v>81</v>
      </c>
      <c r="G58" s="222" t="s">
        <v>82</v>
      </c>
      <c r="H58" s="177" t="s">
        <v>81</v>
      </c>
      <c r="I58" s="223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181">
        <v>14</v>
      </c>
      <c r="C59" s="162">
        <v>13</v>
      </c>
      <c r="D59" s="181">
        <v>8</v>
      </c>
      <c r="E59" s="162">
        <v>92</v>
      </c>
      <c r="F59" s="182">
        <v>9</v>
      </c>
      <c r="G59" s="183">
        <v>104</v>
      </c>
      <c r="H59" s="182">
        <v>1</v>
      </c>
      <c r="I59" s="183">
        <v>12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185"/>
      <c r="C61" s="186"/>
      <c r="D61" s="185">
        <v>2</v>
      </c>
      <c r="E61" s="186">
        <v>4</v>
      </c>
      <c r="F61" s="187">
        <v>2</v>
      </c>
      <c r="G61" s="188">
        <v>4</v>
      </c>
      <c r="H61" s="187"/>
      <c r="I61" s="188"/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185"/>
      <c r="C62" s="186"/>
      <c r="D62" s="185"/>
      <c r="E62" s="186"/>
      <c r="F62" s="187"/>
      <c r="G62" s="188"/>
      <c r="H62" s="187"/>
      <c r="I62" s="188"/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185"/>
      <c r="C63" s="186">
        <v>12</v>
      </c>
      <c r="D63" s="185">
        <v>9</v>
      </c>
      <c r="E63" s="186">
        <v>17</v>
      </c>
      <c r="F63" s="187">
        <v>12</v>
      </c>
      <c r="G63" s="188">
        <v>22</v>
      </c>
      <c r="H63" s="187">
        <v>4</v>
      </c>
      <c r="I63" s="188">
        <v>5</v>
      </c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185">
        <v>2</v>
      </c>
      <c r="C65" s="186">
        <v>1</v>
      </c>
      <c r="D65" s="185">
        <v>16</v>
      </c>
      <c r="E65" s="186">
        <v>8</v>
      </c>
      <c r="F65" s="187">
        <v>18</v>
      </c>
      <c r="G65" s="188">
        <v>9</v>
      </c>
      <c r="H65" s="187">
        <v>2</v>
      </c>
      <c r="I65" s="188">
        <v>1</v>
      </c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185"/>
      <c r="C66" s="186"/>
      <c r="D66" s="185"/>
      <c r="E66" s="186">
        <v>83</v>
      </c>
      <c r="F66" s="187"/>
      <c r="G66" s="188">
        <v>87</v>
      </c>
      <c r="H66" s="187"/>
      <c r="I66" s="188">
        <v>4</v>
      </c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185"/>
      <c r="C67" s="186">
        <v>23</v>
      </c>
      <c r="D67" s="185"/>
      <c r="E67" s="186">
        <v>58</v>
      </c>
      <c r="F67" s="187"/>
      <c r="G67" s="188">
        <v>63</v>
      </c>
      <c r="H67" s="187"/>
      <c r="I67" s="188">
        <v>5</v>
      </c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185"/>
      <c r="C68" s="186">
        <v>39</v>
      </c>
      <c r="D68" s="185"/>
      <c r="E68" s="186">
        <v>47</v>
      </c>
      <c r="F68" s="187"/>
      <c r="G68" s="188">
        <v>53</v>
      </c>
      <c r="H68" s="187"/>
      <c r="I68" s="188">
        <v>6</v>
      </c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185">
        <v>1</v>
      </c>
      <c r="C69" s="186">
        <v>11</v>
      </c>
      <c r="D69" s="185">
        <v>27</v>
      </c>
      <c r="E69" s="186">
        <v>26</v>
      </c>
      <c r="F69" s="187">
        <v>28</v>
      </c>
      <c r="G69" s="188">
        <v>29</v>
      </c>
      <c r="H69" s="187"/>
      <c r="I69" s="188">
        <v>3</v>
      </c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17</v>
      </c>
      <c r="C71" s="190">
        <f t="shared" si="4"/>
        <v>99</v>
      </c>
      <c r="D71" s="189">
        <f t="shared" si="4"/>
        <v>62</v>
      </c>
      <c r="E71" s="190">
        <f t="shared" si="4"/>
        <v>335</v>
      </c>
      <c r="F71" s="191">
        <f t="shared" si="4"/>
        <v>69</v>
      </c>
      <c r="G71" s="192">
        <f t="shared" si="4"/>
        <v>371</v>
      </c>
      <c r="H71" s="191">
        <f t="shared" si="4"/>
        <v>7</v>
      </c>
      <c r="I71" s="192">
        <f t="shared" si="4"/>
        <v>36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31</v>
      </c>
      <c r="C75" s="182">
        <v>5</v>
      </c>
      <c r="D75" s="199">
        <v>26</v>
      </c>
      <c r="E75" s="200">
        <v>20</v>
      </c>
      <c r="F75" s="201">
        <v>11</v>
      </c>
      <c r="G75" s="201"/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3</v>
      </c>
      <c r="C76" s="187"/>
      <c r="D76" s="203">
        <v>3</v>
      </c>
      <c r="E76" s="204">
        <v>1</v>
      </c>
      <c r="F76" s="93">
        <v>2</v>
      </c>
      <c r="G76" s="93"/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2</v>
      </c>
      <c r="C77" s="187"/>
      <c r="D77" s="203">
        <v>2</v>
      </c>
      <c r="E77" s="204"/>
      <c r="F77" s="93">
        <v>2</v>
      </c>
      <c r="G77" s="93"/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7</v>
      </c>
      <c r="C78" s="187">
        <v>2</v>
      </c>
      <c r="D78" s="203">
        <v>5</v>
      </c>
      <c r="E78" s="204">
        <v>7</v>
      </c>
      <c r="F78" s="93"/>
      <c r="G78" s="93"/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0</v>
      </c>
      <c r="C79" s="187"/>
      <c r="D79" s="203"/>
      <c r="E79" s="204"/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43</v>
      </c>
      <c r="C83" s="191">
        <f>+C75+C76+C77+C78+C79+C80+C82</f>
        <v>7</v>
      </c>
      <c r="D83" s="216">
        <f>+D75+D76+D77+D78+D79+D80+D82</f>
        <v>36</v>
      </c>
      <c r="E83" s="217">
        <f>+E75+E76+E77+E78+E79+E80+E82</f>
        <v>28</v>
      </c>
      <c r="F83" s="218">
        <f>+F75+F76+F77+F78+F79+F80+F82</f>
        <v>15</v>
      </c>
      <c r="G83" s="218">
        <f>+G75+G76+G77+G78+G79+G80+G82</f>
        <v>0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11112.666666666666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1">
    <dataValidation type="whole" operator="greaterThan" allowBlank="1" showInputMessage="1" showErrorMessage="1" errorTitle="Números Enteros" error="Sólo puede ingresar números enteros" sqref="A1:Y83" xr:uid="{00000000-0002-0000-0200-000000000000}">
      <formula1>-1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195"/>
  <sheetViews>
    <sheetView topLeftCell="F1" workbookViewId="0">
      <selection activeCell="Z12" sqref="Z12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",[4]NOMBRE!B2," - ","( ",[4]NOMBRE!C2,[4]NOMBRE!D2,[4]NOMBRE!E2,[4]NOMBRE!F2,[4]NOMBRE!G2," )")</f>
        <v>COMUNA: LINARES - ( 07401 )</v>
      </c>
    </row>
    <row r="3" spans="1:92" ht="16.149999999999999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",[4]NOMBRE!B6," - ","( ",[4]NOMBRE!C6,[4]NOMBRE!D6," )")</f>
        <v>MES: MARZO - ( 03 )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",[4]NOMBRE!B7)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98" t="s">
        <v>7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99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300"/>
      <c r="F11" s="301"/>
      <c r="G11" s="14" t="s">
        <v>13</v>
      </c>
      <c r="H11" s="15" t="s">
        <v>14</v>
      </c>
      <c r="I11" s="15" t="s">
        <v>15</v>
      </c>
      <c r="J11" s="226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26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26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26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27" t="s">
        <v>18</v>
      </c>
      <c r="B12" s="18">
        <f t="shared" ref="B12:O12" si="0">SUM(B13:B16)</f>
        <v>6</v>
      </c>
      <c r="C12" s="19">
        <f>SUM(C13:C16)</f>
        <v>6</v>
      </c>
      <c r="D12" s="20">
        <f t="shared" si="0"/>
        <v>6</v>
      </c>
      <c r="E12" s="20">
        <f t="shared" si="0"/>
        <v>1367</v>
      </c>
      <c r="F12" s="21">
        <f t="shared" si="0"/>
        <v>1367</v>
      </c>
      <c r="G12" s="22">
        <f t="shared" si="0"/>
        <v>623</v>
      </c>
      <c r="H12" s="20">
        <f t="shared" si="0"/>
        <v>623</v>
      </c>
      <c r="I12" s="20">
        <f t="shared" si="0"/>
        <v>0</v>
      </c>
      <c r="J12" s="21">
        <f t="shared" si="0"/>
        <v>0</v>
      </c>
      <c r="K12" s="22">
        <f t="shared" si="0"/>
        <v>530.93333333333339</v>
      </c>
      <c r="L12" s="20">
        <f t="shared" si="0"/>
        <v>459.93333333333334</v>
      </c>
      <c r="M12" s="20">
        <f t="shared" si="0"/>
        <v>0</v>
      </c>
      <c r="N12" s="20">
        <f t="shared" si="0"/>
        <v>0</v>
      </c>
      <c r="O12" s="21">
        <f t="shared" si="0"/>
        <v>71</v>
      </c>
      <c r="P12" s="23">
        <f t="shared" ref="P12:Y12" si="1">SUM(P13:P16)</f>
        <v>304.26666666666665</v>
      </c>
      <c r="Q12" s="24">
        <f t="shared" si="1"/>
        <v>90.083333333333329</v>
      </c>
      <c r="R12" s="24">
        <f t="shared" si="1"/>
        <v>150.88333333333333</v>
      </c>
      <c r="S12" s="24">
        <f t="shared" si="1"/>
        <v>5.55</v>
      </c>
      <c r="T12" s="25">
        <f t="shared" si="1"/>
        <v>57.75</v>
      </c>
      <c r="U12" s="23">
        <f t="shared" si="1"/>
        <v>122.5</v>
      </c>
      <c r="V12" s="24">
        <f>SUM(V13:V16)</f>
        <v>100.45</v>
      </c>
      <c r="W12" s="24">
        <f t="shared" si="1"/>
        <v>5.55</v>
      </c>
      <c r="X12" s="24">
        <f t="shared" si="1"/>
        <v>0</v>
      </c>
      <c r="Y12" s="25">
        <f t="shared" si="1"/>
        <v>16.5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7">
        <v>5</v>
      </c>
      <c r="C13" s="28">
        <v>5</v>
      </c>
      <c r="D13" s="28">
        <v>5</v>
      </c>
      <c r="E13" s="28">
        <v>623</v>
      </c>
      <c r="F13" s="28">
        <v>623</v>
      </c>
      <c r="G13" s="29">
        <f>SUM(H13:J13)</f>
        <v>623</v>
      </c>
      <c r="H13" s="30">
        <v>623</v>
      </c>
      <c r="I13" s="28">
        <v>0</v>
      </c>
      <c r="J13" s="28">
        <v>0</v>
      </c>
      <c r="K13" s="31">
        <f>SUM(L13:O13)</f>
        <v>377.75</v>
      </c>
      <c r="L13" s="30">
        <v>318.75</v>
      </c>
      <c r="M13" s="28">
        <v>0</v>
      </c>
      <c r="N13" s="32">
        <v>0</v>
      </c>
      <c r="O13" s="33">
        <v>59</v>
      </c>
      <c r="P13" s="34">
        <f>SUM(Q13:T13)</f>
        <v>195.93333333333334</v>
      </c>
      <c r="Q13" s="35">
        <v>0</v>
      </c>
      <c r="R13" s="36">
        <v>150.88333333333333</v>
      </c>
      <c r="S13" s="37">
        <v>5.55</v>
      </c>
      <c r="T13" s="38">
        <v>39.5</v>
      </c>
      <c r="U13" s="34">
        <f>SUM(V13:Y13)</f>
        <v>24.55</v>
      </c>
      <c r="V13" s="35">
        <v>17.5</v>
      </c>
      <c r="W13" s="36">
        <v>5.55</v>
      </c>
      <c r="X13" s="37">
        <v>0</v>
      </c>
      <c r="Y13" s="38">
        <v>1.5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744</v>
      </c>
      <c r="F14" s="41">
        <v>744</v>
      </c>
      <c r="G14" s="42">
        <f>SUM(H14:J14)</f>
        <v>0</v>
      </c>
      <c r="H14" s="43">
        <v>0</v>
      </c>
      <c r="I14" s="41">
        <v>0</v>
      </c>
      <c r="J14" s="41">
        <v>0</v>
      </c>
      <c r="K14" s="44">
        <f>SUM(L14:O14)</f>
        <v>153.18333333333334</v>
      </c>
      <c r="L14" s="43">
        <v>141.18333333333334</v>
      </c>
      <c r="M14" s="41">
        <v>0</v>
      </c>
      <c r="N14" s="45">
        <v>0</v>
      </c>
      <c r="O14" s="46">
        <v>12</v>
      </c>
      <c r="P14" s="47">
        <f>SUM(Q14:T14)</f>
        <v>108.33333333333333</v>
      </c>
      <c r="Q14" s="48">
        <v>90.083333333333329</v>
      </c>
      <c r="R14" s="49">
        <v>0</v>
      </c>
      <c r="S14" s="50">
        <v>0</v>
      </c>
      <c r="T14" s="51">
        <v>18.25</v>
      </c>
      <c r="U14" s="47">
        <f>SUM(V14:Y14)</f>
        <v>97.95</v>
      </c>
      <c r="V14" s="48">
        <v>82.95</v>
      </c>
      <c r="W14" s="49">
        <v>0</v>
      </c>
      <c r="X14" s="50">
        <v>0</v>
      </c>
      <c r="Y14" s="51">
        <v>15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/>
      <c r="I15" s="41"/>
      <c r="J15" s="41"/>
      <c r="K15" s="44">
        <f>SUM(L15:O15)</f>
        <v>0</v>
      </c>
      <c r="L15" s="43"/>
      <c r="M15" s="41"/>
      <c r="N15" s="45"/>
      <c r="O15" s="46"/>
      <c r="P15" s="47">
        <f>SUM(Q15:T15)</f>
        <v>0</v>
      </c>
      <c r="Q15" s="48"/>
      <c r="R15" s="49"/>
      <c r="S15" s="50"/>
      <c r="T15" s="51"/>
      <c r="U15" s="47">
        <f>SUM(V15:Y15)</f>
        <v>0</v>
      </c>
      <c r="V15" s="48"/>
      <c r="W15" s="49"/>
      <c r="X15" s="50"/>
      <c r="Y15" s="51"/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/>
      <c r="I16" s="55"/>
      <c r="J16" s="55"/>
      <c r="K16" s="60">
        <f>SUM(L16:O16)</f>
        <v>0</v>
      </c>
      <c r="L16" s="59"/>
      <c r="M16" s="55"/>
      <c r="N16" s="61"/>
      <c r="O16" s="62"/>
      <c r="P16" s="63">
        <f>SUM(Q16:T16)</f>
        <v>0</v>
      </c>
      <c r="Q16" s="64"/>
      <c r="R16" s="65"/>
      <c r="S16" s="66"/>
      <c r="T16" s="67"/>
      <c r="U16" s="63">
        <f>SUM(V16:Y16)</f>
        <v>0</v>
      </c>
      <c r="V16" s="64"/>
      <c r="W16" s="65"/>
      <c r="X16" s="66"/>
      <c r="Y16" s="67"/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225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144</v>
      </c>
      <c r="C20" s="91"/>
      <c r="D20" s="92"/>
      <c r="E20" s="92">
        <v>144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144</v>
      </c>
      <c r="C21" s="91"/>
      <c r="D21" s="92"/>
      <c r="E21" s="92">
        <v>144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144</v>
      </c>
      <c r="C22" s="91"/>
      <c r="D22" s="92"/>
      <c r="E22" s="92">
        <v>144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144</v>
      </c>
      <c r="C23" s="97"/>
      <c r="D23" s="98"/>
      <c r="E23" s="98">
        <v>144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105">
        <v>26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105">
        <v>34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105">
        <v>278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105">
        <v>27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105">
        <v>1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108">
        <v>0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372</v>
      </c>
      <c r="C35" s="119">
        <v>9</v>
      </c>
      <c r="D35" s="120">
        <v>107</v>
      </c>
      <c r="E35" s="120">
        <v>47</v>
      </c>
      <c r="F35" s="121">
        <v>209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225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130">
        <v>722</v>
      </c>
      <c r="C39" s="130">
        <v>2290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134">
        <v>151</v>
      </c>
      <c r="C40" s="134">
        <v>113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134">
        <v>124</v>
      </c>
      <c r="C41" s="134">
        <v>65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139">
        <v>102</v>
      </c>
      <c r="C42" s="139">
        <v>99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224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130">
        <v>171</v>
      </c>
      <c r="C46" s="130">
        <v>366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108">
        <v>156</v>
      </c>
      <c r="C47" s="149">
        <v>366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224</v>
      </c>
      <c r="D50" s="157">
        <v>35</v>
      </c>
      <c r="E50" s="157">
        <v>13</v>
      </c>
      <c r="F50" s="157">
        <v>32</v>
      </c>
      <c r="G50" s="157">
        <v>46</v>
      </c>
      <c r="H50" s="157">
        <v>45</v>
      </c>
      <c r="I50" s="158">
        <v>53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36</v>
      </c>
      <c r="D51" s="161">
        <v>18</v>
      </c>
      <c r="E51" s="161">
        <v>5</v>
      </c>
      <c r="F51" s="161">
        <v>13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32</v>
      </c>
      <c r="D52" s="165">
        <v>16</v>
      </c>
      <c r="E52" s="165">
        <v>6</v>
      </c>
      <c r="F52" s="165">
        <v>10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84</v>
      </c>
      <c r="D53" s="169">
        <v>43</v>
      </c>
      <c r="E53" s="169">
        <v>17</v>
      </c>
      <c r="F53" s="169">
        <v>24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88</v>
      </c>
      <c r="D54" s="173">
        <v>38</v>
      </c>
      <c r="E54" s="173">
        <v>28</v>
      </c>
      <c r="F54" s="173">
        <v>22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222" t="s">
        <v>82</v>
      </c>
      <c r="D58" s="177" t="s">
        <v>81</v>
      </c>
      <c r="E58" s="223" t="s">
        <v>82</v>
      </c>
      <c r="F58" s="177" t="s">
        <v>81</v>
      </c>
      <c r="G58" s="222" t="s">
        <v>82</v>
      </c>
      <c r="H58" s="177" t="s">
        <v>81</v>
      </c>
      <c r="I58" s="223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181">
        <v>2</v>
      </c>
      <c r="C59" s="162">
        <v>68</v>
      </c>
      <c r="D59" s="181">
        <v>11</v>
      </c>
      <c r="E59" s="162">
        <v>87</v>
      </c>
      <c r="F59" s="182">
        <v>12</v>
      </c>
      <c r="G59" s="183">
        <v>99</v>
      </c>
      <c r="H59" s="182">
        <v>1</v>
      </c>
      <c r="I59" s="183">
        <v>12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185"/>
      <c r="C61" s="186"/>
      <c r="D61" s="185"/>
      <c r="E61" s="186">
        <v>4</v>
      </c>
      <c r="F61" s="187"/>
      <c r="G61" s="188">
        <v>4</v>
      </c>
      <c r="H61" s="187"/>
      <c r="I61" s="188"/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185"/>
      <c r="C62" s="186"/>
      <c r="D62" s="185"/>
      <c r="E62" s="186"/>
      <c r="F62" s="187"/>
      <c r="G62" s="188"/>
      <c r="H62" s="187"/>
      <c r="I62" s="188"/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185">
        <v>2</v>
      </c>
      <c r="C63" s="186">
        <v>6</v>
      </c>
      <c r="D63" s="185">
        <v>6</v>
      </c>
      <c r="E63" s="186">
        <v>36</v>
      </c>
      <c r="F63" s="187">
        <v>6</v>
      </c>
      <c r="G63" s="188">
        <v>38</v>
      </c>
      <c r="H63" s="187"/>
      <c r="I63" s="188">
        <v>2</v>
      </c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185">
        <v>6</v>
      </c>
      <c r="C65" s="186">
        <v>1</v>
      </c>
      <c r="D65" s="185">
        <v>22</v>
      </c>
      <c r="E65" s="186">
        <v>13</v>
      </c>
      <c r="F65" s="187">
        <v>22</v>
      </c>
      <c r="G65" s="188">
        <v>13</v>
      </c>
      <c r="H65" s="187"/>
      <c r="I65" s="188"/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185"/>
      <c r="C66" s="186">
        <v>3</v>
      </c>
      <c r="D66" s="185"/>
      <c r="E66" s="186">
        <v>49</v>
      </c>
      <c r="F66" s="187"/>
      <c r="G66" s="188">
        <v>52</v>
      </c>
      <c r="H66" s="187"/>
      <c r="I66" s="188">
        <v>3</v>
      </c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185"/>
      <c r="C67" s="186">
        <v>13</v>
      </c>
      <c r="D67" s="185"/>
      <c r="E67" s="186">
        <v>66</v>
      </c>
      <c r="F67" s="187"/>
      <c r="G67" s="188">
        <v>70</v>
      </c>
      <c r="H67" s="187"/>
      <c r="I67" s="188">
        <v>4</v>
      </c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185"/>
      <c r="C68" s="186">
        <v>18</v>
      </c>
      <c r="D68" s="185"/>
      <c r="E68" s="186">
        <v>40</v>
      </c>
      <c r="F68" s="187"/>
      <c r="G68" s="188">
        <v>45</v>
      </c>
      <c r="H68" s="187"/>
      <c r="I68" s="188">
        <v>5</v>
      </c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185"/>
      <c r="C69" s="186">
        <v>8</v>
      </c>
      <c r="D69" s="185">
        <v>25</v>
      </c>
      <c r="E69" s="186">
        <v>51</v>
      </c>
      <c r="F69" s="187">
        <v>27</v>
      </c>
      <c r="G69" s="188">
        <v>53</v>
      </c>
      <c r="H69" s="187">
        <v>2</v>
      </c>
      <c r="I69" s="188">
        <v>2</v>
      </c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10</v>
      </c>
      <c r="C71" s="190">
        <f t="shared" si="4"/>
        <v>117</v>
      </c>
      <c r="D71" s="189">
        <f t="shared" si="4"/>
        <v>64</v>
      </c>
      <c r="E71" s="190">
        <f t="shared" si="4"/>
        <v>346</v>
      </c>
      <c r="F71" s="191">
        <f t="shared" si="4"/>
        <v>67</v>
      </c>
      <c r="G71" s="192">
        <f t="shared" si="4"/>
        <v>374</v>
      </c>
      <c r="H71" s="191">
        <f t="shared" si="4"/>
        <v>3</v>
      </c>
      <c r="I71" s="192">
        <f t="shared" si="4"/>
        <v>28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23</v>
      </c>
      <c r="C75" s="182">
        <v>3</v>
      </c>
      <c r="D75" s="199">
        <v>20</v>
      </c>
      <c r="E75" s="200">
        <v>20</v>
      </c>
      <c r="F75" s="201">
        <v>3</v>
      </c>
      <c r="G75" s="201"/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1</v>
      </c>
      <c r="C76" s="187"/>
      <c r="D76" s="203">
        <v>1</v>
      </c>
      <c r="E76" s="204">
        <v>1</v>
      </c>
      <c r="F76" s="93"/>
      <c r="G76" s="93"/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1</v>
      </c>
      <c r="C77" s="187"/>
      <c r="D77" s="203">
        <v>1</v>
      </c>
      <c r="E77" s="204">
        <v>1</v>
      </c>
      <c r="F77" s="93"/>
      <c r="G77" s="93"/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5</v>
      </c>
      <c r="C78" s="187"/>
      <c r="D78" s="203">
        <v>5</v>
      </c>
      <c r="E78" s="204">
        <v>5</v>
      </c>
      <c r="F78" s="93"/>
      <c r="G78" s="93"/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1</v>
      </c>
      <c r="C79" s="187"/>
      <c r="D79" s="203">
        <v>1</v>
      </c>
      <c r="E79" s="204">
        <v>1</v>
      </c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31</v>
      </c>
      <c r="C83" s="191">
        <f>+C75+C76+C77+C78+C79+C80+C82</f>
        <v>3</v>
      </c>
      <c r="D83" s="216">
        <f>+D75+D76+D77+D78+D79+D80+D82</f>
        <v>28</v>
      </c>
      <c r="E83" s="217">
        <f>+E75+E76+E77+E78+E79+E80+E82</f>
        <v>28</v>
      </c>
      <c r="F83" s="218">
        <f>+F75+F76+F77+F78+F79+F80+F82</f>
        <v>3</v>
      </c>
      <c r="G83" s="218">
        <f>+G75+G76+G77+G78+G79+G80+G82</f>
        <v>0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12670.866666666667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2">
    <dataValidation type="decimal" operator="greaterThanOrEqual" allowBlank="1" showInputMessage="1" showErrorMessage="1" sqref="B13:F16 H13:J16 L13:O16 Q13:T16 V13:Y16" xr:uid="{00000000-0002-0000-0300-000000000000}">
      <formula1>0</formula1>
    </dataValidation>
    <dataValidation type="whole" operator="greaterThanOrEqual" allowBlank="1" showInputMessage="1" showErrorMessage="1" error="Valor no Permitido" sqref="C19:G23 B27:B32 C35:F35 B39:C42 B46:C47 D50:I54 B59:I70 C75:G82" xr:uid="{00000000-0002-0000-0300-000001000000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195"/>
  <sheetViews>
    <sheetView workbookViewId="0">
      <selection activeCell="AA12" sqref="AA12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",[5]NOMBRE!B2," - ","( ",[5]NOMBRE!C2,[5]NOMBRE!D2,[5]NOMBRE!E2,[5]NOMBRE!F2,[5]NOMBRE!G2," )")</f>
        <v>COMUNA: LINARES - ( 07401 )</v>
      </c>
    </row>
    <row r="3" spans="1:92" ht="16.149999999999999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",[5]NOMBRE!B6," - ","( ",[5]NOMBRE!C6,[5]NOMBRE!D6," )")</f>
        <v>MES: ABRIL - ( 04 )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",[5]NOMBRE!B7)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87" t="s">
        <v>106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88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289"/>
      <c r="F11" s="301"/>
      <c r="G11" s="14" t="s">
        <v>13</v>
      </c>
      <c r="H11" s="15" t="s">
        <v>14</v>
      </c>
      <c r="I11" s="15" t="s">
        <v>15</v>
      </c>
      <c r="J11" s="229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29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29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29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28" t="s">
        <v>18</v>
      </c>
      <c r="B12" s="18">
        <f t="shared" ref="B12:O12" si="0">SUM(B13:B16)</f>
        <v>5</v>
      </c>
      <c r="C12" s="19">
        <f>SUM(C13:C16)</f>
        <v>5</v>
      </c>
      <c r="D12" s="20">
        <f t="shared" si="0"/>
        <v>5</v>
      </c>
      <c r="E12" s="20">
        <f t="shared" si="0"/>
        <v>1310</v>
      </c>
      <c r="F12" s="21">
        <f t="shared" si="0"/>
        <v>1310</v>
      </c>
      <c r="G12" s="22">
        <f t="shared" si="0"/>
        <v>590</v>
      </c>
      <c r="H12" s="20">
        <f t="shared" si="0"/>
        <v>590</v>
      </c>
      <c r="I12" s="20">
        <f t="shared" si="0"/>
        <v>0</v>
      </c>
      <c r="J12" s="21">
        <f t="shared" si="0"/>
        <v>0</v>
      </c>
      <c r="K12" s="22">
        <f t="shared" si="0"/>
        <v>563.66666666666663</v>
      </c>
      <c r="L12" s="20">
        <f t="shared" si="0"/>
        <v>456.93333333333328</v>
      </c>
      <c r="M12" s="20">
        <f t="shared" si="0"/>
        <v>1.9833333333333334</v>
      </c>
      <c r="N12" s="20">
        <f t="shared" si="0"/>
        <v>0</v>
      </c>
      <c r="O12" s="21">
        <f t="shared" si="0"/>
        <v>104.75</v>
      </c>
      <c r="P12" s="23">
        <f t="shared" ref="P12:Y12" si="1">SUM(P13:P16)</f>
        <v>388.26666666666665</v>
      </c>
      <c r="Q12" s="24">
        <f t="shared" si="1"/>
        <v>153.05000000000001</v>
      </c>
      <c r="R12" s="24">
        <f t="shared" si="1"/>
        <v>144.11666666666667</v>
      </c>
      <c r="S12" s="24">
        <f t="shared" si="1"/>
        <v>20.350000000000001</v>
      </c>
      <c r="T12" s="25">
        <f t="shared" si="1"/>
        <v>70.75</v>
      </c>
      <c r="U12" s="23">
        <f t="shared" si="1"/>
        <v>94.566666666666677</v>
      </c>
      <c r="V12" s="24">
        <f>SUM(V13:V16)</f>
        <v>71.183333333333337</v>
      </c>
      <c r="W12" s="24">
        <f t="shared" si="1"/>
        <v>3.8833333333333333</v>
      </c>
      <c r="X12" s="24">
        <f t="shared" si="1"/>
        <v>0</v>
      </c>
      <c r="Y12" s="25">
        <f t="shared" si="1"/>
        <v>19.5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7">
        <v>4</v>
      </c>
      <c r="C13" s="28">
        <v>4</v>
      </c>
      <c r="D13" s="28">
        <v>4</v>
      </c>
      <c r="E13" s="28">
        <v>590</v>
      </c>
      <c r="F13" s="28">
        <v>590</v>
      </c>
      <c r="G13" s="29">
        <f>SUM(H13:J13)</f>
        <v>590</v>
      </c>
      <c r="H13" s="30">
        <v>590</v>
      </c>
      <c r="I13" s="28"/>
      <c r="J13" s="28"/>
      <c r="K13" s="31">
        <f>SUM(L13:O13)</f>
        <v>402.68333333333334</v>
      </c>
      <c r="L13" s="30">
        <v>319.95</v>
      </c>
      <c r="M13" s="28">
        <v>1.9833333333333334</v>
      </c>
      <c r="N13" s="32">
        <v>0</v>
      </c>
      <c r="O13" s="33">
        <v>80.75</v>
      </c>
      <c r="P13" s="34">
        <f>SUM(Q13:T13)</f>
        <v>233.08333333333334</v>
      </c>
      <c r="Q13" s="35">
        <v>19.366666666666667</v>
      </c>
      <c r="R13" s="36">
        <v>144.11666666666667</v>
      </c>
      <c r="S13" s="37">
        <v>20.350000000000001</v>
      </c>
      <c r="T13" s="38">
        <v>49.25</v>
      </c>
      <c r="U13" s="34">
        <f>SUM(V13:Y13)</f>
        <v>23.45</v>
      </c>
      <c r="V13" s="35">
        <v>12.316666666666666</v>
      </c>
      <c r="W13" s="36">
        <v>3.8833333333333333</v>
      </c>
      <c r="X13" s="37">
        <v>0</v>
      </c>
      <c r="Y13" s="38">
        <v>7.25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720</v>
      </c>
      <c r="F14" s="41">
        <v>720</v>
      </c>
      <c r="G14" s="42">
        <f>SUM(H14:J14)</f>
        <v>0</v>
      </c>
      <c r="H14" s="43">
        <v>0</v>
      </c>
      <c r="I14" s="41">
        <v>0</v>
      </c>
      <c r="J14" s="41">
        <v>0</v>
      </c>
      <c r="K14" s="44">
        <f>SUM(L14:O14)</f>
        <v>160.98333333333332</v>
      </c>
      <c r="L14" s="43">
        <v>136.98333333333332</v>
      </c>
      <c r="M14" s="41">
        <v>0</v>
      </c>
      <c r="N14" s="45">
        <v>0</v>
      </c>
      <c r="O14" s="46">
        <v>24</v>
      </c>
      <c r="P14" s="47">
        <f>SUM(Q14:T14)</f>
        <v>155.18333333333334</v>
      </c>
      <c r="Q14" s="48">
        <v>133.68333333333334</v>
      </c>
      <c r="R14" s="49">
        <v>0</v>
      </c>
      <c r="S14" s="50">
        <v>0</v>
      </c>
      <c r="T14" s="51">
        <v>21.5</v>
      </c>
      <c r="U14" s="47">
        <f>SUM(V14:Y14)</f>
        <v>71.116666666666674</v>
      </c>
      <c r="V14" s="48">
        <v>58.866666666666667</v>
      </c>
      <c r="W14" s="49">
        <v>0</v>
      </c>
      <c r="X14" s="50">
        <v>0</v>
      </c>
      <c r="Y14" s="51">
        <v>12.25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/>
      <c r="I15" s="41"/>
      <c r="J15" s="41"/>
      <c r="K15" s="44">
        <f>SUM(L15:O15)</f>
        <v>0</v>
      </c>
      <c r="L15" s="43"/>
      <c r="M15" s="41"/>
      <c r="N15" s="45"/>
      <c r="O15" s="46"/>
      <c r="P15" s="47">
        <f>SUM(Q15:T15)</f>
        <v>0</v>
      </c>
      <c r="Q15" s="48"/>
      <c r="R15" s="49"/>
      <c r="S15" s="50"/>
      <c r="T15" s="51"/>
      <c r="U15" s="47">
        <f>SUM(V15:Y15)</f>
        <v>0</v>
      </c>
      <c r="V15" s="48"/>
      <c r="W15" s="49"/>
      <c r="X15" s="50"/>
      <c r="Y15" s="51"/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/>
      <c r="I16" s="55"/>
      <c r="J16" s="55"/>
      <c r="K16" s="60">
        <f>SUM(L16:O16)</f>
        <v>0</v>
      </c>
      <c r="L16" s="59"/>
      <c r="M16" s="55"/>
      <c r="N16" s="61"/>
      <c r="O16" s="62"/>
      <c r="P16" s="63">
        <f>SUM(Q16:T16)</f>
        <v>0</v>
      </c>
      <c r="Q16" s="64"/>
      <c r="R16" s="65"/>
      <c r="S16" s="66"/>
      <c r="T16" s="67"/>
      <c r="U16" s="63">
        <f>SUM(V16:Y16)</f>
        <v>0</v>
      </c>
      <c r="V16" s="64"/>
      <c r="W16" s="65"/>
      <c r="X16" s="66"/>
      <c r="Y16" s="67"/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233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218</v>
      </c>
      <c r="C20" s="91"/>
      <c r="D20" s="92"/>
      <c r="E20" s="92">
        <v>218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218</v>
      </c>
      <c r="C21" s="91"/>
      <c r="D21" s="92"/>
      <c r="E21" s="92">
        <v>218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218</v>
      </c>
      <c r="C22" s="91"/>
      <c r="D22" s="92"/>
      <c r="E22" s="92">
        <v>218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218</v>
      </c>
      <c r="C23" s="97"/>
      <c r="D23" s="98"/>
      <c r="E23" s="98">
        <v>218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105">
        <v>21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105">
        <v>28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105">
        <v>275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105">
        <v>19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105">
        <v>2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108">
        <v>2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375</v>
      </c>
      <c r="C35" s="119">
        <v>25</v>
      </c>
      <c r="D35" s="120">
        <v>76</v>
      </c>
      <c r="E35" s="120">
        <v>44</v>
      </c>
      <c r="F35" s="121">
        <v>230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233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130">
        <v>634</v>
      </c>
      <c r="C39" s="130">
        <v>2149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134">
        <v>168</v>
      </c>
      <c r="C40" s="134">
        <v>104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134">
        <v>131</v>
      </c>
      <c r="C41" s="134">
        <v>55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139">
        <v>116</v>
      </c>
      <c r="C42" s="139">
        <v>89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232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130">
        <v>173</v>
      </c>
      <c r="C46" s="130">
        <v>358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108">
        <v>165</v>
      </c>
      <c r="C47" s="149">
        <v>358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219</v>
      </c>
      <c r="D50" s="157">
        <v>34</v>
      </c>
      <c r="E50" s="157">
        <v>19</v>
      </c>
      <c r="F50" s="157">
        <v>46</v>
      </c>
      <c r="G50" s="157">
        <v>35</v>
      </c>
      <c r="H50" s="157">
        <v>39</v>
      </c>
      <c r="I50" s="158">
        <v>46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40</v>
      </c>
      <c r="D51" s="161">
        <v>13</v>
      </c>
      <c r="E51" s="161">
        <v>9</v>
      </c>
      <c r="F51" s="161">
        <v>18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46</v>
      </c>
      <c r="D52" s="165">
        <v>20</v>
      </c>
      <c r="E52" s="165">
        <v>8</v>
      </c>
      <c r="F52" s="165">
        <v>18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109</v>
      </c>
      <c r="D53" s="169">
        <v>47</v>
      </c>
      <c r="E53" s="169">
        <v>22</v>
      </c>
      <c r="F53" s="169">
        <v>40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107</v>
      </c>
      <c r="D54" s="173">
        <v>51</v>
      </c>
      <c r="E54" s="173">
        <v>20</v>
      </c>
      <c r="F54" s="173">
        <v>36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230" t="s">
        <v>82</v>
      </c>
      <c r="D58" s="177" t="s">
        <v>81</v>
      </c>
      <c r="E58" s="231" t="s">
        <v>82</v>
      </c>
      <c r="F58" s="177" t="s">
        <v>81</v>
      </c>
      <c r="G58" s="230" t="s">
        <v>82</v>
      </c>
      <c r="H58" s="177" t="s">
        <v>81</v>
      </c>
      <c r="I58" s="231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181">
        <v>1</v>
      </c>
      <c r="C59" s="162">
        <v>18</v>
      </c>
      <c r="D59" s="181">
        <v>13</v>
      </c>
      <c r="E59" s="162">
        <v>98</v>
      </c>
      <c r="F59" s="182">
        <v>16</v>
      </c>
      <c r="G59" s="183">
        <v>108</v>
      </c>
      <c r="H59" s="182">
        <v>3</v>
      </c>
      <c r="I59" s="183">
        <v>9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185"/>
      <c r="C61" s="186"/>
      <c r="D61" s="185">
        <v>2</v>
      </c>
      <c r="E61" s="186">
        <v>5</v>
      </c>
      <c r="F61" s="187">
        <v>2</v>
      </c>
      <c r="G61" s="188">
        <v>6</v>
      </c>
      <c r="H61" s="187"/>
      <c r="I61" s="188">
        <v>1</v>
      </c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185"/>
      <c r="C62" s="186"/>
      <c r="D62" s="185"/>
      <c r="E62" s="186"/>
      <c r="F62" s="187"/>
      <c r="G62" s="188"/>
      <c r="H62" s="187"/>
      <c r="I62" s="188"/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185">
        <v>2</v>
      </c>
      <c r="C63" s="186">
        <v>16</v>
      </c>
      <c r="D63" s="185">
        <v>8</v>
      </c>
      <c r="E63" s="186">
        <v>27</v>
      </c>
      <c r="F63" s="187">
        <v>8</v>
      </c>
      <c r="G63" s="188">
        <v>29</v>
      </c>
      <c r="H63" s="187"/>
      <c r="I63" s="188">
        <v>2</v>
      </c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185">
        <v>4</v>
      </c>
      <c r="C65" s="186"/>
      <c r="D65" s="185">
        <v>20</v>
      </c>
      <c r="E65" s="186">
        <v>6</v>
      </c>
      <c r="F65" s="187">
        <v>21</v>
      </c>
      <c r="G65" s="188">
        <v>6</v>
      </c>
      <c r="H65" s="187">
        <v>1</v>
      </c>
      <c r="I65" s="188"/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185"/>
      <c r="C66" s="186">
        <v>15</v>
      </c>
      <c r="D66" s="185"/>
      <c r="E66" s="186">
        <v>137</v>
      </c>
      <c r="F66" s="187"/>
      <c r="G66" s="188">
        <v>145</v>
      </c>
      <c r="H66" s="187"/>
      <c r="I66" s="188">
        <v>9</v>
      </c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185"/>
      <c r="C67" s="186">
        <v>26</v>
      </c>
      <c r="D67" s="185"/>
      <c r="E67" s="186">
        <v>63</v>
      </c>
      <c r="F67" s="187"/>
      <c r="G67" s="188">
        <v>70</v>
      </c>
      <c r="H67" s="187"/>
      <c r="I67" s="188">
        <v>7</v>
      </c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185"/>
      <c r="C68" s="186">
        <v>21</v>
      </c>
      <c r="D68" s="185"/>
      <c r="E68" s="186">
        <v>43</v>
      </c>
      <c r="F68" s="187"/>
      <c r="G68" s="188">
        <v>47</v>
      </c>
      <c r="H68" s="187"/>
      <c r="I68" s="188">
        <v>4</v>
      </c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185">
        <v>1</v>
      </c>
      <c r="C69" s="186">
        <v>12</v>
      </c>
      <c r="D69" s="185">
        <v>22</v>
      </c>
      <c r="E69" s="186">
        <v>41</v>
      </c>
      <c r="F69" s="187">
        <v>22</v>
      </c>
      <c r="G69" s="188">
        <v>44</v>
      </c>
      <c r="H69" s="187"/>
      <c r="I69" s="188">
        <v>3</v>
      </c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8</v>
      </c>
      <c r="C71" s="190">
        <f t="shared" si="4"/>
        <v>108</v>
      </c>
      <c r="D71" s="189">
        <f t="shared" si="4"/>
        <v>65</v>
      </c>
      <c r="E71" s="190">
        <f t="shared" si="4"/>
        <v>420</v>
      </c>
      <c r="F71" s="191">
        <f t="shared" si="4"/>
        <v>69</v>
      </c>
      <c r="G71" s="192">
        <f t="shared" si="4"/>
        <v>455</v>
      </c>
      <c r="H71" s="191">
        <f t="shared" si="4"/>
        <v>4</v>
      </c>
      <c r="I71" s="192">
        <f t="shared" si="4"/>
        <v>35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24</v>
      </c>
      <c r="C75" s="182">
        <v>3</v>
      </c>
      <c r="D75" s="199">
        <v>21</v>
      </c>
      <c r="E75" s="200">
        <v>23</v>
      </c>
      <c r="F75" s="201">
        <v>1</v>
      </c>
      <c r="G75" s="201"/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1</v>
      </c>
      <c r="C76" s="187"/>
      <c r="D76" s="203">
        <v>1</v>
      </c>
      <c r="E76" s="204"/>
      <c r="F76" s="93">
        <v>1</v>
      </c>
      <c r="G76" s="93"/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6</v>
      </c>
      <c r="C77" s="187"/>
      <c r="D77" s="203">
        <v>6</v>
      </c>
      <c r="E77" s="204">
        <v>6</v>
      </c>
      <c r="F77" s="93"/>
      <c r="G77" s="93"/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8</v>
      </c>
      <c r="C78" s="187">
        <v>1</v>
      </c>
      <c r="D78" s="203">
        <v>7</v>
      </c>
      <c r="E78" s="204">
        <v>8</v>
      </c>
      <c r="F78" s="93"/>
      <c r="G78" s="93"/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0</v>
      </c>
      <c r="C79" s="187"/>
      <c r="D79" s="203"/>
      <c r="E79" s="204"/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39</v>
      </c>
      <c r="C83" s="191">
        <f>+C75+C76+C77+C78+C79+C80+C82</f>
        <v>4</v>
      </c>
      <c r="D83" s="216">
        <f>+D75+D76+D77+D78+D79+D80+D82</f>
        <v>35</v>
      </c>
      <c r="E83" s="217">
        <f>+E75+E76+E77+E78+E79+E80+E82</f>
        <v>37</v>
      </c>
      <c r="F83" s="218">
        <f>+F75+F76+F77+F78+F79+F80+F82</f>
        <v>2</v>
      </c>
      <c r="G83" s="218">
        <f>+G75+G76+G77+G78+G79+G80+G82</f>
        <v>0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12844.333333333334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1">
    <dataValidation type="whole" operator="greaterThan" allowBlank="1" showInputMessage="1" showErrorMessage="1" errorTitle="Números Enteros" error="Sólo puede ingresar números enteros" sqref="A1:Y83" xr:uid="{00000000-0002-0000-0400-000000000000}">
      <formula1>-1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195"/>
  <sheetViews>
    <sheetView topLeftCell="G1" workbookViewId="0">
      <selection activeCell="U12" sqref="U12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",[6]NOMBRE!B2," - ","( ",[6]NOMBRE!C2,[6]NOMBRE!D2,[6]NOMBRE!E2,[6]NOMBRE!F2,[6]NOMBRE!G2," )")</f>
        <v>COMUNA: LINARES - ( 07401 )</v>
      </c>
    </row>
    <row r="3" spans="1:92" ht="16.149999999999999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",[6]NOMBRE!B6," - ","( ",[6]NOMBRE!C6,[6]NOMBRE!D6," )")</f>
        <v>MES: MAYO - ( 05 )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",[6]NOMBRE!B7)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87" t="s">
        <v>106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88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289"/>
      <c r="F11" s="301"/>
      <c r="G11" s="14" t="s">
        <v>13</v>
      </c>
      <c r="H11" s="15" t="s">
        <v>14</v>
      </c>
      <c r="I11" s="15" t="s">
        <v>15</v>
      </c>
      <c r="J11" s="238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38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38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38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39" t="s">
        <v>18</v>
      </c>
      <c r="B12" s="18">
        <f t="shared" ref="B12:O12" si="0">SUM(B13:B16)</f>
        <v>5</v>
      </c>
      <c r="C12" s="19">
        <f>SUM(C13:C16)</f>
        <v>5</v>
      </c>
      <c r="D12" s="20">
        <f t="shared" si="0"/>
        <v>5</v>
      </c>
      <c r="E12" s="20">
        <f t="shared" si="0"/>
        <v>1342</v>
      </c>
      <c r="F12" s="21">
        <f t="shared" si="0"/>
        <v>1342</v>
      </c>
      <c r="G12" s="22">
        <f t="shared" si="0"/>
        <v>598</v>
      </c>
      <c r="H12" s="20">
        <f t="shared" si="0"/>
        <v>598</v>
      </c>
      <c r="I12" s="20">
        <f t="shared" si="0"/>
        <v>0</v>
      </c>
      <c r="J12" s="21">
        <f t="shared" si="0"/>
        <v>0</v>
      </c>
      <c r="K12" s="22">
        <f t="shared" si="0"/>
        <v>496.76666666666665</v>
      </c>
      <c r="L12" s="20">
        <f t="shared" si="0"/>
        <v>416.58333333333337</v>
      </c>
      <c r="M12" s="20">
        <f t="shared" si="0"/>
        <v>0.68333333333333335</v>
      </c>
      <c r="N12" s="20">
        <f t="shared" si="0"/>
        <v>0</v>
      </c>
      <c r="O12" s="21">
        <f t="shared" si="0"/>
        <v>79.5</v>
      </c>
      <c r="P12" s="23">
        <f t="shared" ref="P12:Y12" si="1">SUM(P13:P16)</f>
        <v>365.25</v>
      </c>
      <c r="Q12" s="24">
        <f t="shared" si="1"/>
        <v>147.56666666666666</v>
      </c>
      <c r="R12" s="24">
        <f t="shared" si="1"/>
        <v>127.88333333333334</v>
      </c>
      <c r="S12" s="24">
        <f t="shared" si="1"/>
        <v>10.050000000000001</v>
      </c>
      <c r="T12" s="25">
        <f t="shared" si="1"/>
        <v>79.75</v>
      </c>
      <c r="U12" s="23">
        <f t="shared" si="1"/>
        <v>102.15</v>
      </c>
      <c r="V12" s="24">
        <f>SUM(V13:V16)</f>
        <v>85.4</v>
      </c>
      <c r="W12" s="24">
        <f t="shared" si="1"/>
        <v>0</v>
      </c>
      <c r="X12" s="24">
        <f t="shared" si="1"/>
        <v>0</v>
      </c>
      <c r="Y12" s="25">
        <f t="shared" si="1"/>
        <v>16.75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7">
        <v>4</v>
      </c>
      <c r="C13" s="28">
        <v>4</v>
      </c>
      <c r="D13" s="28">
        <v>4</v>
      </c>
      <c r="E13" s="28">
        <v>598</v>
      </c>
      <c r="F13" s="28">
        <v>598</v>
      </c>
      <c r="G13" s="29">
        <f>SUM(H13:J13)</f>
        <v>598</v>
      </c>
      <c r="H13" s="30">
        <v>598</v>
      </c>
      <c r="I13" s="28">
        <v>0</v>
      </c>
      <c r="J13" s="28">
        <v>0</v>
      </c>
      <c r="K13" s="31">
        <f>SUM(L13:O13)</f>
        <v>339.11666666666667</v>
      </c>
      <c r="L13" s="30">
        <v>280.43333333333334</v>
      </c>
      <c r="M13" s="28">
        <v>0.68333333333333335</v>
      </c>
      <c r="N13" s="32">
        <v>0</v>
      </c>
      <c r="O13" s="33">
        <v>58</v>
      </c>
      <c r="P13" s="34">
        <f>SUM(Q13:T13)</f>
        <v>244.68333333333334</v>
      </c>
      <c r="Q13" s="35">
        <v>48.25</v>
      </c>
      <c r="R13" s="36">
        <v>127.88333333333334</v>
      </c>
      <c r="S13" s="37">
        <v>10.050000000000001</v>
      </c>
      <c r="T13" s="38">
        <v>58.5</v>
      </c>
      <c r="U13" s="34">
        <f>SUM(V13:Y13)</f>
        <v>24</v>
      </c>
      <c r="V13" s="35">
        <v>19.75</v>
      </c>
      <c r="W13" s="36">
        <v>0</v>
      </c>
      <c r="X13" s="37">
        <v>0</v>
      </c>
      <c r="Y13" s="38">
        <v>4.25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744</v>
      </c>
      <c r="F14" s="41">
        <v>744</v>
      </c>
      <c r="G14" s="42">
        <f>SUM(H14:J14)</f>
        <v>0</v>
      </c>
      <c r="H14" s="43">
        <v>0</v>
      </c>
      <c r="I14" s="41">
        <v>0</v>
      </c>
      <c r="J14" s="41">
        <v>0</v>
      </c>
      <c r="K14" s="44">
        <f>SUM(L14:O14)</f>
        <v>157.65</v>
      </c>
      <c r="L14" s="43">
        <v>136.15</v>
      </c>
      <c r="M14" s="41">
        <v>0</v>
      </c>
      <c r="N14" s="45">
        <v>0</v>
      </c>
      <c r="O14" s="46">
        <v>21.5</v>
      </c>
      <c r="P14" s="47">
        <f>SUM(Q14:T14)</f>
        <v>120.56666666666666</v>
      </c>
      <c r="Q14" s="48">
        <v>99.316666666666663</v>
      </c>
      <c r="R14" s="49">
        <v>0</v>
      </c>
      <c r="S14" s="50">
        <v>0</v>
      </c>
      <c r="T14" s="51">
        <v>21.25</v>
      </c>
      <c r="U14" s="47">
        <f>SUM(V14:Y14)</f>
        <v>78.150000000000006</v>
      </c>
      <c r="V14" s="48">
        <v>65.650000000000006</v>
      </c>
      <c r="W14" s="49">
        <v>0</v>
      </c>
      <c r="X14" s="50">
        <v>0</v>
      </c>
      <c r="Y14" s="51">
        <v>12.5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/>
      <c r="I15" s="41"/>
      <c r="J15" s="41"/>
      <c r="K15" s="44">
        <f>SUM(L15:O15)</f>
        <v>0</v>
      </c>
      <c r="L15" s="43"/>
      <c r="M15" s="41"/>
      <c r="N15" s="45"/>
      <c r="O15" s="46"/>
      <c r="P15" s="47">
        <f>SUM(Q15:T15)</f>
        <v>0</v>
      </c>
      <c r="Q15" s="48"/>
      <c r="R15" s="49"/>
      <c r="S15" s="50"/>
      <c r="T15" s="51"/>
      <c r="U15" s="47">
        <f>SUM(V15:Y15)</f>
        <v>0</v>
      </c>
      <c r="V15" s="48"/>
      <c r="W15" s="49"/>
      <c r="X15" s="50"/>
      <c r="Y15" s="51"/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/>
      <c r="I16" s="55"/>
      <c r="J16" s="55"/>
      <c r="K16" s="60">
        <f>SUM(L16:O16)</f>
        <v>0</v>
      </c>
      <c r="L16" s="59"/>
      <c r="M16" s="55"/>
      <c r="N16" s="61"/>
      <c r="O16" s="62"/>
      <c r="P16" s="63">
        <f>SUM(Q16:T16)</f>
        <v>0</v>
      </c>
      <c r="Q16" s="64"/>
      <c r="R16" s="65"/>
      <c r="S16" s="66"/>
      <c r="T16" s="67"/>
      <c r="U16" s="63">
        <f>SUM(V16:Y16)</f>
        <v>0</v>
      </c>
      <c r="V16" s="64"/>
      <c r="W16" s="65"/>
      <c r="X16" s="66"/>
      <c r="Y16" s="67"/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237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246</v>
      </c>
      <c r="C20" s="91"/>
      <c r="D20" s="92"/>
      <c r="E20" s="92">
        <v>246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246</v>
      </c>
      <c r="C21" s="91"/>
      <c r="D21" s="92"/>
      <c r="E21" s="92">
        <v>246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246</v>
      </c>
      <c r="C22" s="91"/>
      <c r="D22" s="92"/>
      <c r="E22" s="92">
        <v>246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246</v>
      </c>
      <c r="C23" s="97"/>
      <c r="D23" s="98"/>
      <c r="E23" s="98">
        <v>246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105">
        <v>24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105">
        <v>29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105">
        <v>244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105">
        <v>18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105">
        <v>0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108">
        <v>2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333</v>
      </c>
      <c r="C35" s="119">
        <v>7</v>
      </c>
      <c r="D35" s="120">
        <v>67</v>
      </c>
      <c r="E35" s="120">
        <v>61</v>
      </c>
      <c r="F35" s="121">
        <v>198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237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130">
        <v>589</v>
      </c>
      <c r="C39" s="130">
        <v>2633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134">
        <v>162</v>
      </c>
      <c r="C40" s="134">
        <v>126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134">
        <v>127</v>
      </c>
      <c r="C41" s="134">
        <v>70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139">
        <v>111</v>
      </c>
      <c r="C42" s="139">
        <v>104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236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130">
        <v>164</v>
      </c>
      <c r="C46" s="130">
        <v>393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108">
        <v>158</v>
      </c>
      <c r="C47" s="149">
        <v>393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207</v>
      </c>
      <c r="D50" s="157">
        <v>29</v>
      </c>
      <c r="E50" s="157">
        <v>20</v>
      </c>
      <c r="F50" s="157">
        <v>37</v>
      </c>
      <c r="G50" s="157">
        <v>42</v>
      </c>
      <c r="H50" s="157">
        <v>36</v>
      </c>
      <c r="I50" s="158">
        <v>43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39</v>
      </c>
      <c r="D51" s="161">
        <v>12</v>
      </c>
      <c r="E51" s="161">
        <v>8</v>
      </c>
      <c r="F51" s="161">
        <v>19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38</v>
      </c>
      <c r="D52" s="165">
        <v>16</v>
      </c>
      <c r="E52" s="165">
        <v>8</v>
      </c>
      <c r="F52" s="165">
        <v>14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106</v>
      </c>
      <c r="D53" s="169">
        <v>38</v>
      </c>
      <c r="E53" s="169">
        <v>28</v>
      </c>
      <c r="F53" s="169">
        <v>40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147</v>
      </c>
      <c r="D54" s="173">
        <v>60</v>
      </c>
      <c r="E54" s="173">
        <v>54</v>
      </c>
      <c r="F54" s="173">
        <v>33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234" t="s">
        <v>82</v>
      </c>
      <c r="D58" s="177" t="s">
        <v>81</v>
      </c>
      <c r="E58" s="235" t="s">
        <v>82</v>
      </c>
      <c r="F58" s="177" t="s">
        <v>81</v>
      </c>
      <c r="G58" s="234" t="s">
        <v>82</v>
      </c>
      <c r="H58" s="177" t="s">
        <v>81</v>
      </c>
      <c r="I58" s="235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181"/>
      <c r="C59" s="162">
        <v>18</v>
      </c>
      <c r="D59" s="181">
        <v>35</v>
      </c>
      <c r="E59" s="162">
        <v>98</v>
      </c>
      <c r="F59" s="182">
        <v>36</v>
      </c>
      <c r="G59" s="183">
        <v>109</v>
      </c>
      <c r="H59" s="182">
        <v>1</v>
      </c>
      <c r="I59" s="183">
        <v>11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185"/>
      <c r="C61" s="186">
        <v>2</v>
      </c>
      <c r="D61" s="185"/>
      <c r="E61" s="186">
        <v>6</v>
      </c>
      <c r="F61" s="187"/>
      <c r="G61" s="188">
        <v>6</v>
      </c>
      <c r="H61" s="187"/>
      <c r="I61" s="188"/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185"/>
      <c r="C62" s="186"/>
      <c r="D62" s="185"/>
      <c r="E62" s="186"/>
      <c r="F62" s="187"/>
      <c r="G62" s="188"/>
      <c r="H62" s="187"/>
      <c r="I62" s="188"/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185"/>
      <c r="C63" s="186">
        <v>13</v>
      </c>
      <c r="D63" s="185">
        <v>3</v>
      </c>
      <c r="E63" s="186">
        <v>32</v>
      </c>
      <c r="F63" s="187">
        <v>4</v>
      </c>
      <c r="G63" s="188">
        <v>32</v>
      </c>
      <c r="H63" s="187">
        <v>1</v>
      </c>
      <c r="I63" s="188"/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185">
        <v>6</v>
      </c>
      <c r="C65" s="186"/>
      <c r="D65" s="185">
        <v>19</v>
      </c>
      <c r="E65" s="186">
        <v>7</v>
      </c>
      <c r="F65" s="187">
        <v>20</v>
      </c>
      <c r="G65" s="188">
        <v>7</v>
      </c>
      <c r="H65" s="187">
        <v>1</v>
      </c>
      <c r="I65" s="188"/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185"/>
      <c r="C66" s="186">
        <v>21</v>
      </c>
      <c r="D66" s="185"/>
      <c r="E66" s="186">
        <v>144</v>
      </c>
      <c r="F66" s="187"/>
      <c r="G66" s="188">
        <v>153</v>
      </c>
      <c r="H66" s="187"/>
      <c r="I66" s="188">
        <v>9</v>
      </c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185"/>
      <c r="C67" s="186">
        <v>9</v>
      </c>
      <c r="D67" s="185"/>
      <c r="E67" s="186">
        <v>70</v>
      </c>
      <c r="F67" s="187"/>
      <c r="G67" s="188">
        <v>70</v>
      </c>
      <c r="H67" s="187"/>
      <c r="I67" s="188"/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185"/>
      <c r="C68" s="186">
        <v>9</v>
      </c>
      <c r="D68" s="185"/>
      <c r="E68" s="186">
        <v>29</v>
      </c>
      <c r="F68" s="187"/>
      <c r="G68" s="188">
        <v>36</v>
      </c>
      <c r="H68" s="187"/>
      <c r="I68" s="188">
        <v>7</v>
      </c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185"/>
      <c r="C69" s="186">
        <v>8</v>
      </c>
      <c r="D69" s="185">
        <v>15</v>
      </c>
      <c r="E69" s="186">
        <v>16</v>
      </c>
      <c r="F69" s="187">
        <v>15</v>
      </c>
      <c r="G69" s="188">
        <v>18</v>
      </c>
      <c r="H69" s="187"/>
      <c r="I69" s="188">
        <v>2</v>
      </c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6</v>
      </c>
      <c r="C71" s="190">
        <f t="shared" si="4"/>
        <v>80</v>
      </c>
      <c r="D71" s="189">
        <f t="shared" si="4"/>
        <v>72</v>
      </c>
      <c r="E71" s="190">
        <f t="shared" si="4"/>
        <v>402</v>
      </c>
      <c r="F71" s="191">
        <f t="shared" si="4"/>
        <v>75</v>
      </c>
      <c r="G71" s="192">
        <f t="shared" si="4"/>
        <v>431</v>
      </c>
      <c r="H71" s="191">
        <f t="shared" si="4"/>
        <v>3</v>
      </c>
      <c r="I71" s="192">
        <f t="shared" si="4"/>
        <v>29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26</v>
      </c>
      <c r="C75" s="182">
        <v>3</v>
      </c>
      <c r="D75" s="199">
        <v>23</v>
      </c>
      <c r="E75" s="200">
        <v>26</v>
      </c>
      <c r="F75" s="201"/>
      <c r="G75" s="201"/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3</v>
      </c>
      <c r="C76" s="187"/>
      <c r="D76" s="203">
        <v>3</v>
      </c>
      <c r="E76" s="204">
        <v>3</v>
      </c>
      <c r="F76" s="93"/>
      <c r="G76" s="93"/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0</v>
      </c>
      <c r="C77" s="187"/>
      <c r="D77" s="203"/>
      <c r="E77" s="204"/>
      <c r="F77" s="93"/>
      <c r="G77" s="93"/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3</v>
      </c>
      <c r="C78" s="187"/>
      <c r="D78" s="203">
        <v>3</v>
      </c>
      <c r="E78" s="204">
        <v>3</v>
      </c>
      <c r="F78" s="93"/>
      <c r="G78" s="93"/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0</v>
      </c>
      <c r="C79" s="187"/>
      <c r="D79" s="203"/>
      <c r="E79" s="204"/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32</v>
      </c>
      <c r="C83" s="191">
        <f>+C75+C76+C77+C78+C79+C80+C82</f>
        <v>3</v>
      </c>
      <c r="D83" s="216">
        <f>+D75+D76+D77+D78+D79+D80+D82</f>
        <v>29</v>
      </c>
      <c r="E83" s="217">
        <f>+E75+E76+E77+E78+E79+E80+E82</f>
        <v>32</v>
      </c>
      <c r="F83" s="218">
        <f>+F75+F76+F77+F78+F79+F80+F82</f>
        <v>0</v>
      </c>
      <c r="G83" s="218">
        <f>+G75+G76+G77+G78+G79+G80+G82</f>
        <v>0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13289.533333333333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1">
    <dataValidation type="whole" operator="greaterThan" allowBlank="1" showInputMessage="1" showErrorMessage="1" errorTitle="Números Enteros" error="Sólo puede ingresar números enteros" sqref="A1:Y83" xr:uid="{00000000-0002-0000-0500-000000000000}">
      <formula1>-1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195"/>
  <sheetViews>
    <sheetView topLeftCell="F1" workbookViewId="0">
      <selection activeCell="Z12" sqref="Z12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 customWidth="1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s="2" customFormat="1" ht="16.149999999999999" customHeight="1" x14ac:dyDescent="0.2">
      <c r="A1" s="1" t="s">
        <v>0</v>
      </c>
      <c r="BX1" s="3"/>
      <c r="BY1" s="4"/>
      <c r="BZ1" s="4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</row>
    <row r="2" spans="1:92" s="2" customFormat="1" ht="16.149999999999999" customHeight="1" x14ac:dyDescent="0.2">
      <c r="A2" s="1" t="str">
        <f>CONCATENATE("COMUNA: ",[7]NOMBRE!B2," - ","( ",[7]NOMBRE!C2,[7]NOMBRE!D2,[7]NOMBRE!E2,[7]NOMBRE!F2,[7]NOMBRE!G2," )")</f>
        <v>COMUNA: LINARES - ( 07401 )</v>
      </c>
      <c r="BX2" s="3"/>
      <c r="BY2" s="4"/>
      <c r="BZ2" s="4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</row>
    <row r="3" spans="1:92" s="2" customFormat="1" ht="16.149999999999999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X3" s="3"/>
      <c r="BY3" s="4"/>
      <c r="BZ3" s="4"/>
      <c r="CA3" s="5"/>
      <c r="CB3" s="5"/>
      <c r="CC3" s="5"/>
      <c r="CD3" s="5"/>
      <c r="CE3" s="5"/>
      <c r="CF3" s="5"/>
      <c r="CG3" s="6"/>
      <c r="CH3" s="6"/>
      <c r="CI3" s="6"/>
      <c r="CJ3" s="6"/>
      <c r="CK3" s="6"/>
      <c r="CL3" s="6"/>
      <c r="CM3" s="6"/>
      <c r="CN3" s="6"/>
    </row>
    <row r="4" spans="1:92" s="2" customFormat="1" ht="16.149999999999999" customHeight="1" x14ac:dyDescent="0.2">
      <c r="A4" s="1" t="str">
        <f>CONCATENATE("MES: ",[7]NOMBRE!B6," - ","( ",[7]NOMBRE!C6,[7]NOMBRE!D6," )")</f>
        <v>MES: JUNIO - ( 06 )</v>
      </c>
      <c r="BX4" s="3"/>
      <c r="BY4" s="4"/>
      <c r="BZ4" s="4"/>
      <c r="CA4" s="5"/>
      <c r="CB4" s="5"/>
      <c r="CC4" s="5"/>
      <c r="CD4" s="5"/>
      <c r="CE4" s="5"/>
      <c r="CF4" s="5"/>
      <c r="CG4" s="6"/>
      <c r="CH4" s="6"/>
      <c r="CI4" s="6"/>
      <c r="CJ4" s="6"/>
      <c r="CK4" s="6"/>
      <c r="CL4" s="6"/>
      <c r="CM4" s="6"/>
      <c r="CN4" s="6"/>
    </row>
    <row r="5" spans="1:92" s="2" customFormat="1" ht="16.149999999999999" customHeight="1" x14ac:dyDescent="0.2">
      <c r="A5" s="1" t="str">
        <f>CONCATENATE("AÑO: ",[7]NOMBRE!B7)</f>
        <v>AÑO: 2019</v>
      </c>
      <c r="BX5" s="3"/>
      <c r="BY5" s="4"/>
      <c r="BZ5" s="4"/>
      <c r="CA5" s="5"/>
      <c r="CB5" s="5"/>
      <c r="CC5" s="5"/>
      <c r="CD5" s="5"/>
      <c r="CE5" s="5"/>
      <c r="CF5" s="5"/>
      <c r="CG5" s="6"/>
      <c r="CH5" s="6"/>
      <c r="CI5" s="6"/>
      <c r="CJ5" s="6"/>
      <c r="CK5" s="6"/>
      <c r="CL5" s="6"/>
      <c r="CM5" s="6"/>
      <c r="CN5" s="6"/>
    </row>
    <row r="6" spans="1:92" s="2" customFormat="1" ht="15" x14ac:dyDescent="0.2">
      <c r="F6" s="7" t="s">
        <v>1</v>
      </c>
      <c r="BX6" s="3"/>
      <c r="BY6" s="4"/>
      <c r="BZ6" s="4"/>
      <c r="CA6" s="5"/>
      <c r="CB6" s="5"/>
      <c r="CC6" s="5"/>
      <c r="CD6" s="5"/>
      <c r="CE6" s="5"/>
      <c r="CF6" s="5"/>
      <c r="CG6" s="6"/>
      <c r="CH6" s="6"/>
      <c r="CI6" s="6"/>
      <c r="CJ6" s="6"/>
      <c r="CK6" s="6"/>
      <c r="CL6" s="6"/>
      <c r="CM6" s="6"/>
      <c r="CN6" s="6"/>
    </row>
    <row r="7" spans="1:92" s="2" customFormat="1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BX7" s="3"/>
      <c r="BY7" s="4"/>
      <c r="BZ7" s="4"/>
      <c r="CA7" s="5"/>
      <c r="CB7" s="5"/>
      <c r="CC7" s="5"/>
      <c r="CD7" s="5"/>
      <c r="CE7" s="5"/>
      <c r="CF7" s="5"/>
      <c r="CG7" s="6"/>
      <c r="CH7" s="6"/>
      <c r="CI7" s="6"/>
      <c r="CJ7" s="6"/>
      <c r="CK7" s="6"/>
      <c r="CL7" s="6"/>
      <c r="CM7" s="6"/>
      <c r="CN7" s="6"/>
    </row>
    <row r="8" spans="1:92" s="2" customFormat="1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BX8" s="3"/>
      <c r="BY8" s="4"/>
      <c r="BZ8" s="4"/>
      <c r="CA8" s="5"/>
      <c r="CB8" s="5"/>
      <c r="CC8" s="5"/>
      <c r="CD8" s="5"/>
      <c r="CE8" s="5"/>
      <c r="CF8" s="5"/>
      <c r="CG8" s="6"/>
      <c r="CH8" s="6"/>
      <c r="CI8" s="6"/>
      <c r="CJ8" s="6"/>
      <c r="CK8" s="6"/>
      <c r="CL8" s="6"/>
      <c r="CM8" s="6"/>
      <c r="CN8" s="6"/>
    </row>
    <row r="9" spans="1:92" s="2" customFormat="1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87" t="s">
        <v>106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Y9" s="13"/>
      <c r="BZ9" s="4"/>
      <c r="CA9" s="5"/>
      <c r="CB9" s="5"/>
      <c r="CC9" s="5"/>
      <c r="CD9" s="5"/>
      <c r="CE9" s="5"/>
      <c r="CF9" s="5"/>
      <c r="CG9" s="6"/>
      <c r="CH9" s="6"/>
      <c r="CI9" s="6"/>
      <c r="CJ9" s="6"/>
      <c r="CK9" s="6"/>
      <c r="CL9" s="6"/>
      <c r="CM9" s="6"/>
      <c r="CN9" s="6"/>
    </row>
    <row r="10" spans="1:92" s="2" customFormat="1" ht="21.75" customHeight="1" x14ac:dyDescent="0.2">
      <c r="A10" s="284"/>
      <c r="B10" s="285"/>
      <c r="C10" s="286"/>
      <c r="D10" s="288"/>
      <c r="E10" s="288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Y10" s="13"/>
      <c r="BZ10" s="4"/>
      <c r="CA10" s="5"/>
      <c r="CB10" s="5"/>
      <c r="CC10" s="5"/>
      <c r="CD10" s="5"/>
      <c r="CE10" s="5"/>
      <c r="CF10" s="5"/>
      <c r="CG10" s="6"/>
      <c r="CH10" s="6"/>
      <c r="CI10" s="6"/>
      <c r="CJ10" s="6"/>
      <c r="CK10" s="6"/>
      <c r="CL10" s="6"/>
      <c r="CM10" s="6"/>
      <c r="CN10" s="6"/>
    </row>
    <row r="11" spans="1:92" s="2" customFormat="1" ht="31.5" customHeight="1" x14ac:dyDescent="0.2">
      <c r="A11" s="284"/>
      <c r="B11" s="285"/>
      <c r="C11" s="286"/>
      <c r="D11" s="289"/>
      <c r="E11" s="289"/>
      <c r="F11" s="301"/>
      <c r="G11" s="14" t="s">
        <v>13</v>
      </c>
      <c r="H11" s="15" t="s">
        <v>14</v>
      </c>
      <c r="I11" s="15" t="s">
        <v>15</v>
      </c>
      <c r="J11" s="244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44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44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44" t="s">
        <v>17</v>
      </c>
      <c r="BY11" s="13"/>
      <c r="BZ11" s="4"/>
      <c r="CA11" s="5"/>
      <c r="CB11" s="5"/>
      <c r="CC11" s="5"/>
      <c r="CD11" s="5"/>
      <c r="CE11" s="5"/>
      <c r="CF11" s="5"/>
      <c r="CG11" s="6"/>
      <c r="CH11" s="6"/>
      <c r="CI11" s="6"/>
      <c r="CJ11" s="6"/>
      <c r="CK11" s="6"/>
      <c r="CL11" s="6"/>
      <c r="CM11" s="6"/>
      <c r="CN11" s="6"/>
    </row>
    <row r="12" spans="1:92" s="2" customFormat="1" ht="20.25" customHeight="1" x14ac:dyDescent="0.2">
      <c r="A12" s="245" t="s">
        <v>18</v>
      </c>
      <c r="B12" s="18">
        <f t="shared" ref="B12:O12" si="0">SUM(B13:B16)</f>
        <v>5</v>
      </c>
      <c r="C12" s="19">
        <f>SUM(C13:C16)</f>
        <v>5</v>
      </c>
      <c r="D12" s="20">
        <f t="shared" si="0"/>
        <v>5</v>
      </c>
      <c r="E12" s="20">
        <f t="shared" si="0"/>
        <v>1341</v>
      </c>
      <c r="F12" s="21">
        <f t="shared" si="0"/>
        <v>1341</v>
      </c>
      <c r="G12" s="22">
        <f t="shared" si="0"/>
        <v>597</v>
      </c>
      <c r="H12" s="20">
        <f t="shared" si="0"/>
        <v>597</v>
      </c>
      <c r="I12" s="20">
        <f t="shared" si="0"/>
        <v>0</v>
      </c>
      <c r="J12" s="21">
        <f t="shared" si="0"/>
        <v>0</v>
      </c>
      <c r="K12" s="22">
        <f t="shared" si="0"/>
        <v>492.21999999999997</v>
      </c>
      <c r="L12" s="20">
        <f t="shared" si="0"/>
        <v>393.34999999999997</v>
      </c>
      <c r="M12" s="20">
        <f t="shared" si="0"/>
        <v>20.45</v>
      </c>
      <c r="N12" s="20">
        <f t="shared" si="0"/>
        <v>0.67</v>
      </c>
      <c r="O12" s="21">
        <f t="shared" si="0"/>
        <v>77.75</v>
      </c>
      <c r="P12" s="23">
        <f t="shared" ref="P12:Y12" si="1">SUM(P13:P16)</f>
        <v>354.88000000000005</v>
      </c>
      <c r="Q12" s="24">
        <f t="shared" si="1"/>
        <v>112.03</v>
      </c>
      <c r="R12" s="24">
        <f t="shared" si="1"/>
        <v>155.83000000000001</v>
      </c>
      <c r="S12" s="24">
        <f t="shared" si="1"/>
        <v>7.77</v>
      </c>
      <c r="T12" s="25">
        <f t="shared" si="1"/>
        <v>79.25</v>
      </c>
      <c r="U12" s="23">
        <f t="shared" si="1"/>
        <v>95</v>
      </c>
      <c r="V12" s="24">
        <f>SUM(V13:V16)</f>
        <v>76</v>
      </c>
      <c r="W12" s="24">
        <f t="shared" si="1"/>
        <v>1</v>
      </c>
      <c r="X12" s="24">
        <f t="shared" si="1"/>
        <v>0</v>
      </c>
      <c r="Y12" s="25">
        <f t="shared" si="1"/>
        <v>18</v>
      </c>
      <c r="BY12" s="13"/>
      <c r="BZ12" s="4"/>
      <c r="CA12" s="5"/>
      <c r="CB12" s="5"/>
      <c r="CC12" s="5"/>
      <c r="CD12" s="5"/>
      <c r="CE12" s="5"/>
      <c r="CF12" s="5"/>
      <c r="CG12" s="6"/>
      <c r="CH12" s="6"/>
      <c r="CI12" s="6"/>
      <c r="CJ12" s="6"/>
      <c r="CK12" s="6"/>
      <c r="CL12" s="6"/>
      <c r="CM12" s="6"/>
      <c r="CN12" s="6"/>
    </row>
    <row r="13" spans="1:92" s="2" customFormat="1" ht="20.25" customHeight="1" x14ac:dyDescent="0.2">
      <c r="A13" s="26" t="s">
        <v>19</v>
      </c>
      <c r="B13" s="27">
        <v>4</v>
      </c>
      <c r="C13" s="28">
        <v>4</v>
      </c>
      <c r="D13" s="28">
        <v>4</v>
      </c>
      <c r="E13" s="28">
        <v>597</v>
      </c>
      <c r="F13" s="28">
        <v>597</v>
      </c>
      <c r="G13" s="29">
        <f>SUM(H13:J13)</f>
        <v>597</v>
      </c>
      <c r="H13" s="30">
        <v>597</v>
      </c>
      <c r="I13" s="28"/>
      <c r="J13" s="28"/>
      <c r="K13" s="31">
        <f>SUM(L13:O13)</f>
        <v>341.77</v>
      </c>
      <c r="L13" s="30">
        <v>263.64999999999998</v>
      </c>
      <c r="M13" s="28">
        <v>20.45</v>
      </c>
      <c r="N13" s="32">
        <v>0.67</v>
      </c>
      <c r="O13" s="33">
        <v>57</v>
      </c>
      <c r="P13" s="34">
        <f>SUM(Q13:T13)</f>
        <v>269.33000000000004</v>
      </c>
      <c r="Q13" s="35">
        <v>41.98</v>
      </c>
      <c r="R13" s="36">
        <v>155.83000000000001</v>
      </c>
      <c r="S13" s="37">
        <v>7.77</v>
      </c>
      <c r="T13" s="38">
        <v>63.75</v>
      </c>
      <c r="U13" s="34">
        <f>SUM(V13:Y13)</f>
        <v>20</v>
      </c>
      <c r="V13" s="35">
        <v>13</v>
      </c>
      <c r="W13" s="36">
        <v>1</v>
      </c>
      <c r="X13" s="37">
        <v>0</v>
      </c>
      <c r="Y13" s="38">
        <v>6</v>
      </c>
      <c r="BY13" s="13"/>
      <c r="BZ13" s="4"/>
      <c r="CA13" s="5"/>
      <c r="CB13" s="5"/>
      <c r="CC13" s="5"/>
      <c r="CD13" s="5"/>
      <c r="CE13" s="5"/>
      <c r="CF13" s="5"/>
      <c r="CG13" s="6"/>
      <c r="CH13" s="6"/>
      <c r="CI13" s="6"/>
      <c r="CJ13" s="6"/>
      <c r="CK13" s="6"/>
      <c r="CL13" s="6"/>
      <c r="CM13" s="6"/>
      <c r="CN13" s="6"/>
    </row>
    <row r="14" spans="1:92" s="2" customFormat="1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744</v>
      </c>
      <c r="F14" s="41">
        <v>744</v>
      </c>
      <c r="G14" s="42">
        <f>SUM(H14:J14)</f>
        <v>0</v>
      </c>
      <c r="H14" s="43">
        <v>0</v>
      </c>
      <c r="I14" s="41">
        <v>0</v>
      </c>
      <c r="J14" s="41">
        <v>0</v>
      </c>
      <c r="K14" s="44">
        <f>SUM(L14:O14)</f>
        <v>150.44999999999999</v>
      </c>
      <c r="L14" s="43">
        <v>129.69999999999999</v>
      </c>
      <c r="M14" s="41"/>
      <c r="N14" s="45"/>
      <c r="O14" s="46">
        <v>20.75</v>
      </c>
      <c r="P14" s="47">
        <f>SUM(Q14:T14)</f>
        <v>85.55</v>
      </c>
      <c r="Q14" s="48">
        <v>70.05</v>
      </c>
      <c r="R14" s="49">
        <v>0</v>
      </c>
      <c r="S14" s="50">
        <v>0</v>
      </c>
      <c r="T14" s="51">
        <v>15.5</v>
      </c>
      <c r="U14" s="47">
        <f>SUM(V14:Y14)</f>
        <v>75</v>
      </c>
      <c r="V14" s="48">
        <v>63</v>
      </c>
      <c r="W14" s="49">
        <v>0</v>
      </c>
      <c r="X14" s="50">
        <v>0</v>
      </c>
      <c r="Y14" s="51">
        <v>12</v>
      </c>
      <c r="BY14" s="13"/>
      <c r="BZ14" s="4"/>
      <c r="CA14" s="5"/>
      <c r="CB14" s="5"/>
      <c r="CC14" s="5"/>
      <c r="CD14" s="5"/>
      <c r="CE14" s="5"/>
      <c r="CF14" s="5"/>
      <c r="CG14" s="6"/>
      <c r="CH14" s="6"/>
      <c r="CI14" s="6"/>
      <c r="CJ14" s="6"/>
      <c r="CK14" s="6"/>
      <c r="CL14" s="6"/>
      <c r="CM14" s="6"/>
      <c r="CN14" s="6"/>
    </row>
    <row r="15" spans="1:92" s="2" customFormat="1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/>
      <c r="I15" s="41"/>
      <c r="J15" s="41"/>
      <c r="K15" s="44">
        <f>SUM(L15:O15)</f>
        <v>0</v>
      </c>
      <c r="L15" s="43"/>
      <c r="M15" s="41"/>
      <c r="N15" s="45"/>
      <c r="O15" s="46"/>
      <c r="P15" s="47">
        <f>SUM(Q15:T15)</f>
        <v>0</v>
      </c>
      <c r="Q15" s="48"/>
      <c r="R15" s="49"/>
      <c r="S15" s="50"/>
      <c r="T15" s="51"/>
      <c r="U15" s="47">
        <f>SUM(V15:Y15)</f>
        <v>0</v>
      </c>
      <c r="V15" s="48"/>
      <c r="W15" s="49"/>
      <c r="X15" s="50"/>
      <c r="Y15" s="51"/>
      <c r="BY15" s="13"/>
      <c r="BZ15" s="4"/>
      <c r="CA15" s="5"/>
      <c r="CB15" s="5"/>
      <c r="CC15" s="5"/>
      <c r="CD15" s="5"/>
      <c r="CE15" s="5"/>
      <c r="CF15" s="5"/>
      <c r="CG15" s="6"/>
      <c r="CH15" s="6"/>
      <c r="CI15" s="6"/>
      <c r="CJ15" s="6"/>
      <c r="CK15" s="6"/>
      <c r="CL15" s="6"/>
      <c r="CM15" s="6"/>
      <c r="CN15" s="6"/>
    </row>
    <row r="16" spans="1:92" s="2" customFormat="1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/>
      <c r="I16" s="55"/>
      <c r="J16" s="55"/>
      <c r="K16" s="60">
        <f>SUM(L16:O16)</f>
        <v>0</v>
      </c>
      <c r="L16" s="59"/>
      <c r="M16" s="55"/>
      <c r="N16" s="61"/>
      <c r="O16" s="62"/>
      <c r="P16" s="63">
        <f>SUM(Q16:T16)</f>
        <v>0</v>
      </c>
      <c r="Q16" s="64"/>
      <c r="R16" s="65"/>
      <c r="S16" s="66"/>
      <c r="T16" s="67"/>
      <c r="U16" s="63">
        <f>SUM(V16:Y16)</f>
        <v>0</v>
      </c>
      <c r="V16" s="64"/>
      <c r="W16" s="65"/>
      <c r="X16" s="66"/>
      <c r="Y16" s="67"/>
      <c r="BY16" s="13"/>
      <c r="BZ16" s="4"/>
      <c r="CA16" s="5"/>
      <c r="CB16" s="5"/>
      <c r="CC16" s="5"/>
      <c r="CD16" s="5"/>
      <c r="CE16" s="5"/>
      <c r="CF16" s="5"/>
      <c r="CG16" s="6"/>
      <c r="CH16" s="6"/>
      <c r="CI16" s="6"/>
      <c r="CJ16" s="6"/>
      <c r="CK16" s="6"/>
      <c r="CL16" s="6"/>
      <c r="CM16" s="6"/>
      <c r="CN16" s="6"/>
    </row>
    <row r="17" spans="1:92" s="2" customFormat="1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BX17" s="3"/>
      <c r="BY17" s="4"/>
      <c r="BZ17" s="4"/>
      <c r="CA17" s="5"/>
      <c r="CB17" s="5"/>
      <c r="CC17" s="5"/>
      <c r="CD17" s="5"/>
      <c r="CE17" s="5"/>
      <c r="CF17" s="5"/>
      <c r="CG17" s="6"/>
      <c r="CH17" s="6"/>
      <c r="CI17" s="6"/>
      <c r="CJ17" s="6"/>
      <c r="CK17" s="6"/>
      <c r="CL17" s="6"/>
      <c r="CM17" s="6"/>
      <c r="CN17" s="6"/>
    </row>
    <row r="18" spans="1:92" s="2" customFormat="1" ht="31.5" x14ac:dyDescent="0.2">
      <c r="A18" s="243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BX18" s="3"/>
      <c r="BY18" s="4"/>
      <c r="BZ18" s="4"/>
      <c r="CA18" s="5"/>
      <c r="CB18" s="5"/>
      <c r="CC18" s="5"/>
      <c r="CD18" s="5"/>
      <c r="CE18" s="5"/>
      <c r="CF18" s="5"/>
      <c r="CG18" s="6"/>
      <c r="CH18" s="6"/>
      <c r="CI18" s="6"/>
      <c r="CJ18" s="6"/>
      <c r="CK18" s="6"/>
      <c r="CL18" s="6"/>
      <c r="CM18" s="6"/>
      <c r="CN18" s="6"/>
    </row>
    <row r="19" spans="1:92" s="2" customFormat="1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BX19" s="3"/>
      <c r="BY19" s="4"/>
      <c r="BZ19" s="4"/>
      <c r="CA19" s="5"/>
      <c r="CB19" s="5"/>
      <c r="CC19" s="5"/>
      <c r="CD19" s="5"/>
      <c r="CE19" s="5"/>
      <c r="CF19" s="5"/>
      <c r="CG19" s="6"/>
      <c r="CH19" s="6"/>
      <c r="CI19" s="6"/>
      <c r="CJ19" s="6"/>
      <c r="CK19" s="6"/>
      <c r="CL19" s="6"/>
      <c r="CM19" s="6"/>
      <c r="CN19" s="6"/>
    </row>
    <row r="20" spans="1:92" s="2" customFormat="1" ht="21" customHeight="1" x14ac:dyDescent="0.2">
      <c r="A20" s="89" t="s">
        <v>32</v>
      </c>
      <c r="B20" s="90">
        <f>SUM(C20:G20)</f>
        <v>264</v>
      </c>
      <c r="C20" s="91"/>
      <c r="D20" s="92"/>
      <c r="E20" s="92">
        <v>264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BX20" s="3"/>
      <c r="BY20" s="4"/>
      <c r="BZ20" s="4"/>
      <c r="CA20" s="5"/>
      <c r="CB20" s="5"/>
      <c r="CC20" s="5"/>
      <c r="CD20" s="5"/>
      <c r="CE20" s="5"/>
      <c r="CF20" s="5"/>
      <c r="CG20" s="6"/>
      <c r="CH20" s="6"/>
      <c r="CI20" s="6"/>
      <c r="CJ20" s="6"/>
      <c r="CK20" s="6"/>
      <c r="CL20" s="6"/>
      <c r="CM20" s="6"/>
      <c r="CN20" s="6"/>
    </row>
    <row r="21" spans="1:92" s="2" customFormat="1" ht="21" customHeight="1" x14ac:dyDescent="0.2">
      <c r="A21" s="89" t="s">
        <v>33</v>
      </c>
      <c r="B21" s="90">
        <f>SUM(C21:G21)</f>
        <v>264</v>
      </c>
      <c r="C21" s="91"/>
      <c r="D21" s="92"/>
      <c r="E21" s="92">
        <v>264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BX21" s="3"/>
      <c r="BY21" s="4"/>
      <c r="BZ21" s="4"/>
      <c r="CA21" s="5"/>
      <c r="CB21" s="5"/>
      <c r="CC21" s="5"/>
      <c r="CD21" s="5"/>
      <c r="CE21" s="5"/>
      <c r="CF21" s="5"/>
      <c r="CG21" s="6"/>
      <c r="CH21" s="6"/>
      <c r="CI21" s="6"/>
      <c r="CJ21" s="6"/>
      <c r="CK21" s="6"/>
      <c r="CL21" s="6"/>
      <c r="CM21" s="6"/>
      <c r="CN21" s="6"/>
    </row>
    <row r="22" spans="1:92" s="2" customFormat="1" ht="21" customHeight="1" x14ac:dyDescent="0.2">
      <c r="A22" s="89" t="s">
        <v>34</v>
      </c>
      <c r="B22" s="90">
        <f>SUM(C22:G22)</f>
        <v>264</v>
      </c>
      <c r="C22" s="91"/>
      <c r="D22" s="92"/>
      <c r="E22" s="92">
        <v>264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BX22" s="3"/>
      <c r="BY22" s="4"/>
      <c r="BZ22" s="4"/>
      <c r="CA22" s="5"/>
      <c r="CB22" s="5"/>
      <c r="CC22" s="5"/>
      <c r="CD22" s="5"/>
      <c r="CE22" s="5"/>
      <c r="CF22" s="5"/>
      <c r="CG22" s="6"/>
      <c r="CH22" s="6"/>
      <c r="CI22" s="6"/>
      <c r="CJ22" s="6"/>
      <c r="CK22" s="6"/>
      <c r="CL22" s="6"/>
      <c r="CM22" s="6"/>
      <c r="CN22" s="6"/>
    </row>
    <row r="23" spans="1:92" s="2" customFormat="1" ht="21" customHeight="1" x14ac:dyDescent="0.2">
      <c r="A23" s="95" t="s">
        <v>35</v>
      </c>
      <c r="B23" s="96">
        <f>SUM(C23:G23)</f>
        <v>264</v>
      </c>
      <c r="C23" s="97"/>
      <c r="D23" s="98"/>
      <c r="E23" s="98">
        <v>264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BX23" s="3"/>
      <c r="BY23" s="4"/>
      <c r="BZ23" s="4"/>
      <c r="CA23" s="5"/>
      <c r="CB23" s="5"/>
      <c r="CC23" s="5"/>
      <c r="CD23" s="5"/>
      <c r="CE23" s="5"/>
      <c r="CF23" s="5"/>
      <c r="CG23" s="6"/>
      <c r="CH23" s="6"/>
      <c r="CI23" s="6"/>
      <c r="CJ23" s="6"/>
      <c r="CK23" s="6"/>
      <c r="CL23" s="6"/>
      <c r="CM23" s="6"/>
      <c r="CN23" s="6"/>
    </row>
    <row r="24" spans="1:92" s="2" customFormat="1" ht="31.9" customHeight="1" x14ac:dyDescent="0.2">
      <c r="A24" s="68" t="s">
        <v>36</v>
      </c>
      <c r="B24" s="94"/>
      <c r="C24" s="94"/>
      <c r="D24" s="100"/>
      <c r="E24" s="100"/>
      <c r="BX24" s="3"/>
      <c r="BY24" s="4"/>
      <c r="BZ24" s="4"/>
      <c r="CA24" s="5"/>
      <c r="CB24" s="5"/>
      <c r="CC24" s="5"/>
      <c r="CD24" s="5"/>
      <c r="CE24" s="5"/>
      <c r="CF24" s="5"/>
      <c r="CG24" s="6"/>
      <c r="CH24" s="6"/>
      <c r="CI24" s="6"/>
      <c r="CJ24" s="6"/>
      <c r="CK24" s="6"/>
      <c r="CL24" s="6"/>
      <c r="CM24" s="6"/>
      <c r="CN24" s="6"/>
    </row>
    <row r="25" spans="1:92" s="2" customFormat="1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BX25" s="3"/>
      <c r="BY25" s="4"/>
      <c r="BZ25" s="4"/>
      <c r="CA25" s="5"/>
      <c r="CB25" s="5"/>
      <c r="CC25" s="5"/>
      <c r="CD25" s="5"/>
      <c r="CE25" s="5"/>
      <c r="CF25" s="5"/>
      <c r="CG25" s="6"/>
      <c r="CH25" s="6"/>
      <c r="CI25" s="6"/>
      <c r="CJ25" s="6"/>
      <c r="CK25" s="6"/>
      <c r="CL25" s="6"/>
      <c r="CM25" s="6"/>
      <c r="CN25" s="6"/>
    </row>
    <row r="26" spans="1:92" s="2" customFormat="1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BX26" s="3"/>
      <c r="BY26" s="4"/>
      <c r="BZ26" s="4"/>
      <c r="CA26" s="5"/>
      <c r="CB26" s="5"/>
      <c r="CC26" s="5"/>
      <c r="CD26" s="5"/>
      <c r="CE26" s="5"/>
      <c r="CF26" s="5"/>
      <c r="CG26" s="6"/>
      <c r="CH26" s="6"/>
      <c r="CI26" s="6"/>
      <c r="CJ26" s="6"/>
      <c r="CK26" s="6"/>
      <c r="CL26" s="6"/>
      <c r="CM26" s="6"/>
      <c r="CN26" s="6"/>
    </row>
    <row r="27" spans="1:92" s="2" customFormat="1" ht="17.25" customHeight="1" x14ac:dyDescent="0.2">
      <c r="A27" s="104" t="s">
        <v>32</v>
      </c>
      <c r="B27" s="105">
        <v>25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BX27" s="3"/>
      <c r="BY27" s="4"/>
      <c r="BZ27" s="4"/>
      <c r="CA27" s="5"/>
      <c r="CB27" s="5"/>
      <c r="CC27" s="5"/>
      <c r="CD27" s="5"/>
      <c r="CE27" s="5"/>
      <c r="CF27" s="5"/>
      <c r="CG27" s="6"/>
      <c r="CH27" s="6"/>
      <c r="CI27" s="6"/>
      <c r="CJ27" s="6"/>
      <c r="CK27" s="6"/>
      <c r="CL27" s="6"/>
      <c r="CM27" s="6"/>
      <c r="CN27" s="6"/>
    </row>
    <row r="28" spans="1:92" s="2" customFormat="1" ht="17.25" customHeight="1" x14ac:dyDescent="0.2">
      <c r="A28" s="89" t="s">
        <v>33</v>
      </c>
      <c r="B28" s="105">
        <v>34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BX28" s="3"/>
      <c r="BY28" s="4"/>
      <c r="BZ28" s="4"/>
      <c r="CA28" s="5"/>
      <c r="CB28" s="5"/>
      <c r="CC28" s="5"/>
      <c r="CD28" s="5"/>
      <c r="CE28" s="5"/>
      <c r="CF28" s="5"/>
      <c r="CG28" s="6"/>
      <c r="CH28" s="6"/>
      <c r="CI28" s="6"/>
      <c r="CJ28" s="6"/>
      <c r="CK28" s="6"/>
      <c r="CL28" s="6"/>
      <c r="CM28" s="6"/>
      <c r="CN28" s="6"/>
    </row>
    <row r="29" spans="1:92" s="2" customFormat="1" ht="17.25" customHeight="1" x14ac:dyDescent="0.2">
      <c r="A29" s="104" t="s">
        <v>38</v>
      </c>
      <c r="B29" s="105">
        <v>303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BX29" s="3"/>
      <c r="BY29" s="4"/>
      <c r="BZ29" s="4"/>
      <c r="CA29" s="5"/>
      <c r="CB29" s="5"/>
      <c r="CC29" s="5"/>
      <c r="CD29" s="5"/>
      <c r="CE29" s="5"/>
      <c r="CF29" s="5"/>
      <c r="CG29" s="6"/>
      <c r="CH29" s="6"/>
      <c r="CI29" s="6"/>
      <c r="CJ29" s="6"/>
      <c r="CK29" s="6"/>
      <c r="CL29" s="6"/>
      <c r="CM29" s="6"/>
      <c r="CN29" s="6"/>
    </row>
    <row r="30" spans="1:92" s="2" customFormat="1" ht="17.25" customHeight="1" x14ac:dyDescent="0.2">
      <c r="A30" s="104" t="s">
        <v>35</v>
      </c>
      <c r="B30" s="105">
        <v>20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BX30" s="3"/>
      <c r="BY30" s="4"/>
      <c r="BZ30" s="4"/>
      <c r="CA30" s="5"/>
      <c r="CB30" s="5"/>
      <c r="CC30" s="5"/>
      <c r="CD30" s="5"/>
      <c r="CE30" s="5"/>
      <c r="CF30" s="5"/>
      <c r="CG30" s="6"/>
      <c r="CH30" s="6"/>
      <c r="CI30" s="6"/>
      <c r="CJ30" s="6"/>
      <c r="CK30" s="6"/>
      <c r="CL30" s="6"/>
      <c r="CM30" s="6"/>
      <c r="CN30" s="6"/>
    </row>
    <row r="31" spans="1:92" s="2" customFormat="1" ht="17.25" customHeight="1" x14ac:dyDescent="0.2">
      <c r="A31" s="106" t="s">
        <v>39</v>
      </c>
      <c r="B31" s="105">
        <v>1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BX31" s="3"/>
      <c r="BY31" s="4"/>
      <c r="BZ31" s="4"/>
      <c r="CA31" s="5"/>
      <c r="CB31" s="5"/>
      <c r="CC31" s="5"/>
      <c r="CD31" s="5"/>
      <c r="CE31" s="5"/>
      <c r="CF31" s="5"/>
      <c r="CG31" s="6"/>
      <c r="CH31" s="6"/>
      <c r="CI31" s="6"/>
      <c r="CJ31" s="6"/>
      <c r="CK31" s="6"/>
      <c r="CL31" s="6"/>
      <c r="CM31" s="6"/>
      <c r="CN31" s="6"/>
    </row>
    <row r="32" spans="1:92" s="2" customFormat="1" ht="17.25" customHeight="1" x14ac:dyDescent="0.2">
      <c r="A32" s="96" t="s">
        <v>40</v>
      </c>
      <c r="B32" s="108">
        <v>3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BX32" s="3"/>
      <c r="BY32" s="4"/>
      <c r="BZ32" s="4"/>
      <c r="CA32" s="5"/>
      <c r="CB32" s="5"/>
      <c r="CC32" s="5"/>
      <c r="CD32" s="5"/>
      <c r="CE32" s="5"/>
      <c r="CF32" s="5"/>
      <c r="CG32" s="6"/>
      <c r="CH32" s="6"/>
      <c r="CI32" s="6"/>
      <c r="CJ32" s="6"/>
      <c r="CK32" s="6"/>
      <c r="CL32" s="6"/>
      <c r="CM32" s="6"/>
      <c r="CN32" s="6"/>
    </row>
    <row r="33" spans="1:92" s="2" customFormat="1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BX33" s="3"/>
      <c r="BY33" s="4"/>
      <c r="BZ33" s="4"/>
      <c r="CA33" s="5"/>
      <c r="CB33" s="5"/>
      <c r="CC33" s="5"/>
      <c r="CD33" s="5"/>
      <c r="CE33" s="5"/>
      <c r="CF33" s="5"/>
      <c r="CG33" s="6"/>
      <c r="CH33" s="6"/>
      <c r="CI33" s="6"/>
      <c r="CJ33" s="6"/>
      <c r="CK33" s="6"/>
      <c r="CL33" s="6"/>
      <c r="CM33" s="6"/>
      <c r="CN33" s="6"/>
    </row>
    <row r="34" spans="1:92" s="2" customFormat="1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BX34" s="3"/>
      <c r="BY34" s="4"/>
      <c r="BZ34" s="4"/>
      <c r="CA34" s="5"/>
      <c r="CB34" s="5"/>
      <c r="CC34" s="5"/>
      <c r="CD34" s="5"/>
      <c r="CE34" s="5"/>
      <c r="CF34" s="5"/>
      <c r="CG34" s="6"/>
      <c r="CH34" s="6"/>
      <c r="CI34" s="6"/>
      <c r="CJ34" s="6"/>
      <c r="CK34" s="6"/>
      <c r="CL34" s="6"/>
      <c r="CM34" s="6"/>
      <c r="CN34" s="6"/>
    </row>
    <row r="35" spans="1:92" s="2" customFormat="1" ht="23.25" customHeight="1" x14ac:dyDescent="0.2">
      <c r="A35" s="117" t="s">
        <v>47</v>
      </c>
      <c r="B35" s="118">
        <f>SUM(C35:F35)</f>
        <v>413</v>
      </c>
      <c r="C35" s="119">
        <v>19</v>
      </c>
      <c r="D35" s="120">
        <v>95</v>
      </c>
      <c r="E35" s="120">
        <v>86</v>
      </c>
      <c r="F35" s="121">
        <v>213</v>
      </c>
      <c r="G35" s="122"/>
      <c r="H35" s="82"/>
      <c r="I35" s="82"/>
      <c r="J35" s="82"/>
      <c r="K35" s="103"/>
      <c r="L35" s="82"/>
      <c r="M35" s="107"/>
      <c r="BX35" s="3"/>
      <c r="BY35" s="4"/>
      <c r="BZ35" s="4"/>
      <c r="CA35" s="5"/>
      <c r="CB35" s="5"/>
      <c r="CC35" s="5"/>
      <c r="CD35" s="5"/>
      <c r="CE35" s="5"/>
      <c r="CF35" s="5"/>
      <c r="CG35" s="6"/>
      <c r="CH35" s="6"/>
      <c r="CI35" s="6"/>
      <c r="CJ35" s="6"/>
      <c r="CK35" s="6"/>
      <c r="CL35" s="6"/>
      <c r="CM35" s="6"/>
      <c r="CN35" s="6"/>
    </row>
    <row r="36" spans="1:92" s="2" customFormat="1" ht="31.9" customHeight="1" x14ac:dyDescent="0.2">
      <c r="A36" s="68" t="s">
        <v>48</v>
      </c>
      <c r="B36" s="74"/>
      <c r="C36" s="74"/>
      <c r="D36" s="74"/>
      <c r="BX36" s="3"/>
      <c r="BY36" s="4"/>
      <c r="BZ36" s="4"/>
      <c r="CA36" s="5"/>
      <c r="CB36" s="5"/>
      <c r="CC36" s="5"/>
      <c r="CD36" s="5"/>
      <c r="CE36" s="5"/>
      <c r="CF36" s="5"/>
      <c r="CG36" s="6"/>
      <c r="CH36" s="6"/>
      <c r="CI36" s="6"/>
      <c r="CJ36" s="6"/>
      <c r="CK36" s="6"/>
      <c r="CL36" s="6"/>
      <c r="CM36" s="6"/>
      <c r="CN36" s="6"/>
    </row>
    <row r="37" spans="1:92" s="2" customFormat="1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BX37" s="3"/>
      <c r="BY37" s="4"/>
      <c r="BZ37" s="4"/>
      <c r="CA37" s="5"/>
      <c r="CB37" s="5"/>
      <c r="CC37" s="5"/>
      <c r="CD37" s="5"/>
      <c r="CE37" s="5"/>
      <c r="CF37" s="5"/>
      <c r="CG37" s="6"/>
      <c r="CH37" s="6"/>
      <c r="CI37" s="6"/>
      <c r="CJ37" s="6"/>
      <c r="CK37" s="6"/>
      <c r="CL37" s="6"/>
      <c r="CM37" s="6"/>
      <c r="CN37" s="6"/>
    </row>
    <row r="38" spans="1:92" s="2" customFormat="1" ht="22.5" customHeight="1" x14ac:dyDescent="0.2">
      <c r="A38" s="243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BX38" s="3"/>
      <c r="BY38" s="4"/>
      <c r="BZ38" s="4"/>
      <c r="CA38" s="5"/>
      <c r="CB38" s="5"/>
      <c r="CC38" s="5"/>
      <c r="CD38" s="5"/>
      <c r="CE38" s="5"/>
      <c r="CF38" s="5"/>
      <c r="CG38" s="6"/>
      <c r="CH38" s="6"/>
      <c r="CI38" s="6"/>
      <c r="CJ38" s="6"/>
      <c r="CK38" s="6"/>
      <c r="CL38" s="6"/>
      <c r="CM38" s="6"/>
      <c r="CN38" s="6"/>
    </row>
    <row r="39" spans="1:92" s="2" customFormat="1" x14ac:dyDescent="0.2">
      <c r="A39" s="129" t="s">
        <v>52</v>
      </c>
      <c r="B39" s="130">
        <v>634</v>
      </c>
      <c r="C39" s="130">
        <v>2094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BX39" s="3"/>
      <c r="BY39" s="4"/>
      <c r="BZ39" s="4"/>
      <c r="CA39" s="5"/>
      <c r="CB39" s="5"/>
      <c r="CC39" s="5"/>
      <c r="CD39" s="5"/>
      <c r="CE39" s="5"/>
      <c r="CF39" s="5"/>
      <c r="CG39" s="6"/>
      <c r="CH39" s="6"/>
      <c r="CI39" s="6"/>
      <c r="CJ39" s="6"/>
      <c r="CK39" s="6"/>
      <c r="CL39" s="6"/>
      <c r="CM39" s="6"/>
      <c r="CN39" s="6"/>
    </row>
    <row r="40" spans="1:92" s="2" customFormat="1" x14ac:dyDescent="0.2">
      <c r="A40" s="133" t="s">
        <v>53</v>
      </c>
      <c r="B40" s="134">
        <v>150</v>
      </c>
      <c r="C40" s="134">
        <v>142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BX40" s="3"/>
      <c r="BY40" s="4"/>
      <c r="BZ40" s="4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s="2" customFormat="1" ht="21" x14ac:dyDescent="0.2">
      <c r="A41" s="133" t="s">
        <v>54</v>
      </c>
      <c r="B41" s="134">
        <v>122</v>
      </c>
      <c r="C41" s="134">
        <v>85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BX41" s="3"/>
      <c r="BY41" s="4"/>
      <c r="BZ41" s="4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s="2" customFormat="1" x14ac:dyDescent="0.2">
      <c r="A42" s="138" t="s">
        <v>55</v>
      </c>
      <c r="B42" s="139">
        <v>120</v>
      </c>
      <c r="C42" s="139">
        <v>120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BX42" s="3"/>
      <c r="BY42" s="4"/>
      <c r="BZ42" s="4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s="2" customFormat="1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BX43" s="3"/>
      <c r="BY43" s="4"/>
      <c r="BZ43" s="4"/>
      <c r="CA43" s="5"/>
      <c r="CB43" s="5"/>
      <c r="CC43" s="5"/>
      <c r="CD43" s="5"/>
      <c r="CE43" s="5"/>
      <c r="CF43" s="5"/>
      <c r="CG43" s="6"/>
      <c r="CH43" s="6"/>
      <c r="CI43" s="6"/>
      <c r="CJ43" s="6"/>
      <c r="CK43" s="6"/>
      <c r="CL43" s="6"/>
      <c r="CM43" s="6"/>
      <c r="CN43" s="6"/>
    </row>
    <row r="44" spans="1:92" s="2" customFormat="1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BX44" s="3"/>
      <c r="BY44" s="4"/>
      <c r="BZ44" s="4"/>
      <c r="CA44" s="5"/>
      <c r="CB44" s="5"/>
      <c r="CC44" s="5"/>
      <c r="CD44" s="5"/>
      <c r="CE44" s="5"/>
      <c r="CF44" s="5"/>
      <c r="CG44" s="6"/>
      <c r="CH44" s="6"/>
      <c r="CI44" s="6"/>
      <c r="CJ44" s="6"/>
      <c r="CK44" s="6"/>
      <c r="CL44" s="6"/>
      <c r="CM44" s="6"/>
      <c r="CN44" s="6"/>
    </row>
    <row r="45" spans="1:92" s="2" customFormat="1" ht="21.75" customHeight="1" x14ac:dyDescent="0.2">
      <c r="A45" s="102" t="s">
        <v>58</v>
      </c>
      <c r="B45" s="76" t="s">
        <v>50</v>
      </c>
      <c r="C45" s="242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BX45" s="3"/>
      <c r="BY45" s="4"/>
      <c r="BZ45" s="4"/>
      <c r="CA45" s="5"/>
      <c r="CB45" s="5"/>
      <c r="CC45" s="5"/>
      <c r="CD45" s="5"/>
      <c r="CE45" s="5"/>
      <c r="CF45" s="5"/>
      <c r="CG45" s="6"/>
      <c r="CH45" s="6"/>
      <c r="CI45" s="6"/>
      <c r="CJ45" s="6"/>
      <c r="CK45" s="6"/>
      <c r="CL45" s="6"/>
      <c r="CM45" s="6"/>
      <c r="CN45" s="6"/>
    </row>
    <row r="46" spans="1:92" s="2" customFormat="1" ht="21" customHeight="1" x14ac:dyDescent="0.2">
      <c r="A46" s="133" t="s">
        <v>59</v>
      </c>
      <c r="B46" s="130">
        <v>150</v>
      </c>
      <c r="C46" s="130">
        <v>339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BX46" s="3"/>
      <c r="BY46" s="4"/>
      <c r="BZ46" s="4"/>
      <c r="CA46" s="5"/>
      <c r="CB46" s="5"/>
      <c r="CC46" s="5"/>
      <c r="CD46" s="5"/>
      <c r="CE46" s="5"/>
      <c r="CF46" s="5"/>
      <c r="CG46" s="6"/>
      <c r="CH46" s="6"/>
      <c r="CI46" s="6"/>
      <c r="CJ46" s="6"/>
      <c r="CK46" s="6"/>
      <c r="CL46" s="6"/>
      <c r="CM46" s="6"/>
      <c r="CN46" s="6"/>
    </row>
    <row r="47" spans="1:92" s="2" customFormat="1" ht="21" customHeight="1" x14ac:dyDescent="0.2">
      <c r="A47" s="148" t="s">
        <v>60</v>
      </c>
      <c r="B47" s="108">
        <v>137</v>
      </c>
      <c r="C47" s="149">
        <v>339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BX47" s="3"/>
      <c r="BY47" s="4"/>
      <c r="BZ47" s="4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C47" s="5"/>
      <c r="CD47" s="5"/>
      <c r="CE47" s="5"/>
      <c r="CF47" s="5"/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s="2" customFormat="1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BX48" s="3"/>
      <c r="BY48" s="4"/>
      <c r="BZ48" s="4"/>
      <c r="CA48" s="5"/>
      <c r="CB48" s="5"/>
      <c r="CC48" s="5"/>
      <c r="CD48" s="5"/>
      <c r="CE48" s="5"/>
      <c r="CF48" s="5"/>
      <c r="CG48" s="6"/>
      <c r="CH48" s="6"/>
      <c r="CI48" s="6"/>
      <c r="CJ48" s="6"/>
      <c r="CK48" s="6"/>
      <c r="CL48" s="6"/>
      <c r="CM48" s="6"/>
      <c r="CN48" s="6"/>
    </row>
    <row r="49" spans="1:92" s="2" customFormat="1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BX49" s="3"/>
      <c r="BY49" s="4"/>
      <c r="BZ49" s="4"/>
      <c r="CA49" s="5"/>
      <c r="CB49" s="5"/>
      <c r="CC49" s="5"/>
      <c r="CD49" s="5"/>
      <c r="CE49" s="5"/>
      <c r="CF49" s="5"/>
      <c r="CG49" s="6"/>
      <c r="CH49" s="6"/>
      <c r="CI49" s="6"/>
      <c r="CJ49" s="6"/>
      <c r="CK49" s="6"/>
      <c r="CL49" s="6"/>
      <c r="CM49" s="6"/>
      <c r="CN49" s="6"/>
    </row>
    <row r="50" spans="1:92" s="2" customFormat="1" ht="16.5" customHeight="1" x14ac:dyDescent="0.2">
      <c r="A50" s="282" t="s">
        <v>69</v>
      </c>
      <c r="B50" s="283"/>
      <c r="C50" s="156">
        <f>SUM(D50:I50)</f>
        <v>192</v>
      </c>
      <c r="D50" s="157">
        <v>28</v>
      </c>
      <c r="E50" s="157">
        <v>31</v>
      </c>
      <c r="F50" s="157">
        <v>35</v>
      </c>
      <c r="G50" s="157">
        <v>28</v>
      </c>
      <c r="H50" s="157">
        <v>28</v>
      </c>
      <c r="I50" s="158">
        <v>42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BX50" s="3"/>
      <c r="BY50" s="4"/>
      <c r="BZ50" s="4"/>
      <c r="CA50" s="5"/>
      <c r="CB50" s="5"/>
      <c r="CC50" s="5"/>
      <c r="CD50" s="5"/>
      <c r="CE50" s="5"/>
      <c r="CF50" s="5"/>
      <c r="CG50" s="6"/>
      <c r="CH50" s="6"/>
      <c r="CI50" s="6"/>
      <c r="CJ50" s="6"/>
      <c r="CK50" s="6"/>
      <c r="CL50" s="6"/>
      <c r="CM50" s="6"/>
      <c r="CN50" s="6"/>
    </row>
    <row r="51" spans="1:92" s="2" customFormat="1" ht="16.5" customHeight="1" x14ac:dyDescent="0.2">
      <c r="A51" s="308" t="s">
        <v>70</v>
      </c>
      <c r="B51" s="159" t="s">
        <v>71</v>
      </c>
      <c r="C51" s="160">
        <f>SUM(D51:I51)</f>
        <v>38</v>
      </c>
      <c r="D51" s="161">
        <v>12</v>
      </c>
      <c r="E51" s="161">
        <v>15</v>
      </c>
      <c r="F51" s="161">
        <v>11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BX51" s="3"/>
      <c r="BY51" s="4"/>
      <c r="BZ51" s="4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s="2" customFormat="1" ht="16.5" customHeight="1" x14ac:dyDescent="0.2">
      <c r="A52" s="308"/>
      <c r="B52" s="163" t="s">
        <v>72</v>
      </c>
      <c r="C52" s="164">
        <f>SUM(D52:I52)</f>
        <v>44</v>
      </c>
      <c r="D52" s="165">
        <v>14</v>
      </c>
      <c r="E52" s="165">
        <v>15</v>
      </c>
      <c r="F52" s="165">
        <v>15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BX52" s="3"/>
      <c r="BY52" s="4"/>
      <c r="BZ52" s="4"/>
      <c r="CA52" s="5"/>
      <c r="CB52" s="5"/>
      <c r="CC52" s="5"/>
      <c r="CD52" s="5"/>
      <c r="CE52" s="5"/>
      <c r="CF52" s="5"/>
      <c r="CG52" s="6"/>
      <c r="CH52" s="6"/>
      <c r="CI52" s="6"/>
      <c r="CJ52" s="6"/>
      <c r="CK52" s="6"/>
      <c r="CL52" s="6"/>
      <c r="CM52" s="6"/>
      <c r="CN52" s="6"/>
    </row>
    <row r="53" spans="1:92" s="2" customFormat="1" ht="16.5" customHeight="1" x14ac:dyDescent="0.2">
      <c r="A53" s="309" t="s">
        <v>73</v>
      </c>
      <c r="B53" s="167" t="s">
        <v>71</v>
      </c>
      <c r="C53" s="168">
        <f>SUM(D53:I53)</f>
        <v>110</v>
      </c>
      <c r="D53" s="169">
        <v>43</v>
      </c>
      <c r="E53" s="169">
        <v>46</v>
      </c>
      <c r="F53" s="169">
        <v>21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BX53" s="3"/>
      <c r="BY53" s="4"/>
      <c r="BZ53" s="4"/>
      <c r="CA53" s="5"/>
      <c r="CB53" s="5"/>
      <c r="CC53" s="5"/>
      <c r="CD53" s="5"/>
      <c r="CE53" s="5"/>
      <c r="CF53" s="5"/>
      <c r="CG53" s="6"/>
      <c r="CH53" s="6"/>
      <c r="CI53" s="6"/>
      <c r="CJ53" s="6"/>
      <c r="CK53" s="6"/>
      <c r="CL53" s="6"/>
      <c r="CM53" s="6"/>
      <c r="CN53" s="6"/>
    </row>
    <row r="54" spans="1:92" s="2" customFormat="1" ht="16.5" customHeight="1" x14ac:dyDescent="0.2">
      <c r="A54" s="310"/>
      <c r="B54" s="171" t="s">
        <v>72</v>
      </c>
      <c r="C54" s="172">
        <f>SUM(D54:I54)</f>
        <v>118</v>
      </c>
      <c r="D54" s="173">
        <v>43</v>
      </c>
      <c r="E54" s="173">
        <v>52</v>
      </c>
      <c r="F54" s="173">
        <v>23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BX54" s="3"/>
      <c r="BY54" s="4"/>
      <c r="BZ54" s="4"/>
      <c r="CA54" s="5"/>
      <c r="CB54" s="5"/>
      <c r="CC54" s="5"/>
      <c r="CD54" s="5"/>
      <c r="CE54" s="5"/>
      <c r="CF54" s="5"/>
      <c r="CG54" s="6"/>
      <c r="CH54" s="6"/>
      <c r="CI54" s="6"/>
      <c r="CJ54" s="6"/>
      <c r="CK54" s="6"/>
      <c r="CL54" s="6"/>
      <c r="CM54" s="6"/>
      <c r="CN54" s="6"/>
    </row>
    <row r="55" spans="1:92" s="2" customFormat="1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BX55" s="3"/>
      <c r="BY55" s="4"/>
      <c r="BZ55" s="4"/>
      <c r="CA55" s="5"/>
      <c r="CB55" s="5"/>
      <c r="CC55" s="5"/>
      <c r="CD55" s="5"/>
      <c r="CE55" s="5"/>
      <c r="CF55" s="5"/>
      <c r="CG55" s="6"/>
      <c r="CH55" s="6"/>
      <c r="CI55" s="6"/>
      <c r="CJ55" s="6"/>
      <c r="CK55" s="6"/>
      <c r="CL55" s="6"/>
      <c r="CM55" s="6"/>
      <c r="CN55" s="6"/>
    </row>
    <row r="56" spans="1:92" s="2" customFormat="1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BX56" s="3"/>
      <c r="BY56" s="4"/>
      <c r="BZ56" s="4"/>
      <c r="CA56" s="5"/>
      <c r="CB56" s="5"/>
      <c r="CC56" s="5"/>
      <c r="CD56" s="5"/>
      <c r="CE56" s="5"/>
      <c r="CF56" s="5"/>
      <c r="CG56" s="6"/>
      <c r="CH56" s="6"/>
      <c r="CI56" s="6"/>
      <c r="CJ56" s="6"/>
      <c r="CK56" s="6"/>
      <c r="CL56" s="6"/>
      <c r="CM56" s="6"/>
      <c r="CN56" s="6"/>
    </row>
    <row r="57" spans="1:92" s="2" customFormat="1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BX57" s="3"/>
      <c r="BY57" s="4"/>
      <c r="BZ57" s="4"/>
      <c r="CA57" s="5"/>
      <c r="CB57" s="5"/>
      <c r="CC57" s="5"/>
      <c r="CD57" s="5"/>
      <c r="CE57" s="5"/>
      <c r="CF57" s="5"/>
      <c r="CG57" s="6"/>
      <c r="CH57" s="6"/>
      <c r="CI57" s="6"/>
      <c r="CJ57" s="6"/>
      <c r="CK57" s="6"/>
      <c r="CL57" s="6"/>
      <c r="CM57" s="6"/>
      <c r="CN57" s="6"/>
    </row>
    <row r="58" spans="1:92" s="2" customFormat="1" ht="30" customHeight="1" x14ac:dyDescent="0.2">
      <c r="A58" s="314"/>
      <c r="B58" s="177" t="s">
        <v>81</v>
      </c>
      <c r="C58" s="240" t="s">
        <v>82</v>
      </c>
      <c r="D58" s="177" t="s">
        <v>81</v>
      </c>
      <c r="E58" s="241" t="s">
        <v>82</v>
      </c>
      <c r="F58" s="177" t="s">
        <v>81</v>
      </c>
      <c r="G58" s="240" t="s">
        <v>82</v>
      </c>
      <c r="H58" s="177" t="s">
        <v>81</v>
      </c>
      <c r="I58" s="241" t="s">
        <v>82</v>
      </c>
      <c r="J58" s="176"/>
      <c r="K58" s="103"/>
      <c r="L58" s="82"/>
      <c r="M58" s="107"/>
      <c r="BX58" s="3"/>
      <c r="BY58" s="4"/>
      <c r="BZ58" s="4"/>
      <c r="CA58" s="5"/>
      <c r="CB58" s="5"/>
      <c r="CC58" s="5"/>
      <c r="CD58" s="5"/>
      <c r="CE58" s="5"/>
      <c r="CF58" s="5"/>
      <c r="CG58" s="6"/>
      <c r="CH58" s="6"/>
      <c r="CI58" s="6"/>
      <c r="CJ58" s="6"/>
      <c r="CK58" s="6"/>
      <c r="CL58" s="6"/>
      <c r="CM58" s="6"/>
      <c r="CN58" s="6"/>
    </row>
    <row r="59" spans="1:92" s="2" customFormat="1" ht="19.5" customHeight="1" x14ac:dyDescent="0.2">
      <c r="A59" s="180" t="s">
        <v>83</v>
      </c>
      <c r="B59" s="181">
        <v>0</v>
      </c>
      <c r="C59" s="162">
        <v>15</v>
      </c>
      <c r="D59" s="181">
        <v>36</v>
      </c>
      <c r="E59" s="162">
        <v>88</v>
      </c>
      <c r="F59" s="182">
        <v>38</v>
      </c>
      <c r="G59" s="183">
        <v>94</v>
      </c>
      <c r="H59" s="182">
        <v>2</v>
      </c>
      <c r="I59" s="183">
        <v>6</v>
      </c>
      <c r="J59" s="94"/>
      <c r="K59" s="103"/>
      <c r="L59" s="82"/>
      <c r="M59" s="107"/>
      <c r="BX59" s="3"/>
      <c r="BY59" s="4"/>
      <c r="BZ59" s="4"/>
      <c r="CA59" s="5"/>
      <c r="CB59" s="5"/>
      <c r="CC59" s="5"/>
      <c r="CD59" s="5"/>
      <c r="CE59" s="5"/>
      <c r="CF59" s="5"/>
      <c r="CG59" s="6"/>
      <c r="CH59" s="6"/>
      <c r="CI59" s="6"/>
      <c r="CJ59" s="6"/>
      <c r="CK59" s="6"/>
      <c r="CL59" s="6"/>
      <c r="CM59" s="6"/>
      <c r="CN59" s="6"/>
    </row>
    <row r="60" spans="1:92" s="2" customFormat="1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BX60" s="3"/>
      <c r="BY60" s="4"/>
      <c r="BZ60" s="4"/>
      <c r="CA60" s="5"/>
      <c r="CB60" s="5"/>
      <c r="CC60" s="5"/>
      <c r="CD60" s="5"/>
      <c r="CE60" s="5"/>
      <c r="CF60" s="5"/>
      <c r="CG60" s="6"/>
      <c r="CH60" s="6"/>
      <c r="CI60" s="6"/>
      <c r="CJ60" s="6"/>
      <c r="CK60" s="6"/>
      <c r="CL60" s="6"/>
      <c r="CM60" s="6"/>
      <c r="CN60" s="6"/>
    </row>
    <row r="61" spans="1:92" s="2" customFormat="1" ht="19.5" customHeight="1" x14ac:dyDescent="0.2">
      <c r="A61" s="184" t="s">
        <v>85</v>
      </c>
      <c r="B61" s="185"/>
      <c r="C61" s="186"/>
      <c r="D61" s="185">
        <v>1</v>
      </c>
      <c r="E61" s="186">
        <v>4</v>
      </c>
      <c r="F61" s="187">
        <v>1</v>
      </c>
      <c r="G61" s="188">
        <v>4</v>
      </c>
      <c r="H61" s="187"/>
      <c r="I61" s="188"/>
      <c r="J61" s="94"/>
      <c r="K61" s="103"/>
      <c r="L61" s="82"/>
      <c r="M61" s="107"/>
      <c r="BX61" s="3"/>
      <c r="BY61" s="4"/>
      <c r="BZ61" s="4"/>
      <c r="CA61" s="5"/>
      <c r="CB61" s="5"/>
      <c r="CC61" s="5"/>
      <c r="CD61" s="5"/>
      <c r="CE61" s="5"/>
      <c r="CF61" s="5"/>
      <c r="CG61" s="6"/>
      <c r="CH61" s="6"/>
      <c r="CI61" s="6"/>
      <c r="CJ61" s="6"/>
      <c r="CK61" s="6"/>
      <c r="CL61" s="6"/>
      <c r="CM61" s="6"/>
      <c r="CN61" s="6"/>
    </row>
    <row r="62" spans="1:92" s="2" customFormat="1" ht="19.5" customHeight="1" x14ac:dyDescent="0.2">
      <c r="A62" s="184" t="s">
        <v>86</v>
      </c>
      <c r="B62" s="185"/>
      <c r="C62" s="186"/>
      <c r="D62" s="185"/>
      <c r="E62" s="186"/>
      <c r="F62" s="187"/>
      <c r="G62" s="188"/>
      <c r="H62" s="187"/>
      <c r="I62" s="188"/>
      <c r="J62" s="94"/>
      <c r="K62" s="103"/>
      <c r="L62" s="82"/>
      <c r="M62" s="107"/>
      <c r="BX62" s="3"/>
      <c r="BY62" s="4"/>
      <c r="BZ62" s="4"/>
      <c r="CA62" s="5"/>
      <c r="CB62" s="5"/>
      <c r="CC62" s="5"/>
      <c r="CD62" s="5"/>
      <c r="CE62" s="5"/>
      <c r="CF62" s="5"/>
      <c r="CG62" s="6"/>
      <c r="CH62" s="6"/>
      <c r="CI62" s="6"/>
      <c r="CJ62" s="6"/>
      <c r="CK62" s="6"/>
      <c r="CL62" s="6"/>
      <c r="CM62" s="6"/>
      <c r="CN62" s="6"/>
    </row>
    <row r="63" spans="1:92" s="2" customFormat="1" ht="19.5" customHeight="1" x14ac:dyDescent="0.2">
      <c r="A63" s="184" t="s">
        <v>87</v>
      </c>
      <c r="B63" s="185">
        <v>0</v>
      </c>
      <c r="C63" s="186">
        <v>15</v>
      </c>
      <c r="D63" s="185">
        <v>5</v>
      </c>
      <c r="E63" s="186">
        <v>32</v>
      </c>
      <c r="F63" s="187">
        <v>5</v>
      </c>
      <c r="G63" s="188">
        <v>34</v>
      </c>
      <c r="H63" s="187">
        <v>0</v>
      </c>
      <c r="I63" s="188">
        <v>2</v>
      </c>
      <c r="J63" s="94"/>
      <c r="K63" s="103"/>
      <c r="L63" s="82"/>
      <c r="M63" s="107"/>
      <c r="BX63" s="3"/>
      <c r="BY63" s="4"/>
      <c r="BZ63" s="4"/>
      <c r="CA63" s="5"/>
      <c r="CB63" s="5"/>
      <c r="CC63" s="5"/>
      <c r="CD63" s="5"/>
      <c r="CE63" s="5"/>
      <c r="CF63" s="5"/>
      <c r="CG63" s="6"/>
      <c r="CH63" s="6"/>
      <c r="CI63" s="6"/>
      <c r="CJ63" s="6"/>
      <c r="CK63" s="6"/>
      <c r="CL63" s="6"/>
      <c r="CM63" s="6"/>
      <c r="CN63" s="6"/>
    </row>
    <row r="64" spans="1:92" s="2" customFormat="1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BX64" s="3"/>
      <c r="BY64" s="4"/>
      <c r="BZ64" s="4"/>
      <c r="CA64" s="5"/>
      <c r="CB64" s="5"/>
      <c r="CC64" s="5"/>
      <c r="CD64" s="5"/>
      <c r="CE64" s="5"/>
      <c r="CF64" s="5"/>
      <c r="CG64" s="6"/>
      <c r="CH64" s="6"/>
      <c r="CI64" s="6"/>
      <c r="CJ64" s="6"/>
      <c r="CK64" s="6"/>
      <c r="CL64" s="6"/>
      <c r="CM64" s="6"/>
      <c r="CN64" s="6"/>
    </row>
    <row r="65" spans="1:92" s="2" customFormat="1" ht="19.5" customHeight="1" x14ac:dyDescent="0.2">
      <c r="A65" s="184" t="s">
        <v>89</v>
      </c>
      <c r="B65" s="185">
        <v>0</v>
      </c>
      <c r="C65" s="186">
        <v>2</v>
      </c>
      <c r="D65" s="185">
        <v>7</v>
      </c>
      <c r="E65" s="186">
        <v>19</v>
      </c>
      <c r="F65" s="187">
        <v>7</v>
      </c>
      <c r="G65" s="188">
        <v>19</v>
      </c>
      <c r="H65" s="187"/>
      <c r="I65" s="188"/>
      <c r="J65" s="94"/>
      <c r="K65" s="103"/>
      <c r="L65" s="82"/>
      <c r="M65" s="107"/>
      <c r="BX65" s="3"/>
      <c r="BY65" s="4"/>
      <c r="BZ65" s="4"/>
      <c r="CA65" s="5"/>
      <c r="CB65" s="5"/>
      <c r="CC65" s="5"/>
      <c r="CD65" s="5"/>
      <c r="CE65" s="5"/>
      <c r="CF65" s="5"/>
      <c r="CG65" s="6"/>
      <c r="CH65" s="6"/>
      <c r="CI65" s="6"/>
      <c r="CJ65" s="6"/>
      <c r="CK65" s="6"/>
      <c r="CL65" s="6"/>
      <c r="CM65" s="6"/>
      <c r="CN65" s="6"/>
    </row>
    <row r="66" spans="1:92" s="2" customFormat="1" ht="19.5" customHeight="1" x14ac:dyDescent="0.2">
      <c r="A66" s="184" t="s">
        <v>90</v>
      </c>
      <c r="B66" s="185">
        <v>0</v>
      </c>
      <c r="C66" s="186">
        <v>28</v>
      </c>
      <c r="D66" s="185">
        <v>0</v>
      </c>
      <c r="E66" s="186">
        <v>183</v>
      </c>
      <c r="F66" s="187"/>
      <c r="G66" s="188">
        <v>188</v>
      </c>
      <c r="H66" s="187"/>
      <c r="I66" s="188">
        <v>5</v>
      </c>
      <c r="J66" s="94"/>
      <c r="K66" s="103"/>
      <c r="L66" s="82"/>
      <c r="M66" s="107"/>
      <c r="BX66" s="3"/>
      <c r="BY66" s="4"/>
      <c r="BZ66" s="4"/>
      <c r="CA66" s="5"/>
      <c r="CB66" s="5"/>
      <c r="CC66" s="5"/>
      <c r="CD66" s="5"/>
      <c r="CE66" s="5"/>
      <c r="CF66" s="5"/>
      <c r="CG66" s="6"/>
      <c r="CH66" s="6"/>
      <c r="CI66" s="6"/>
      <c r="CJ66" s="6"/>
      <c r="CK66" s="6"/>
      <c r="CL66" s="6"/>
      <c r="CM66" s="6"/>
      <c r="CN66" s="6"/>
    </row>
    <row r="67" spans="1:92" s="2" customFormat="1" ht="19.5" customHeight="1" x14ac:dyDescent="0.2">
      <c r="A67" s="184" t="s">
        <v>91</v>
      </c>
      <c r="B67" s="185">
        <v>0</v>
      </c>
      <c r="C67" s="186">
        <v>20</v>
      </c>
      <c r="D67" s="185">
        <v>0</v>
      </c>
      <c r="E67" s="186">
        <v>64</v>
      </c>
      <c r="F67" s="187"/>
      <c r="G67" s="188">
        <v>66</v>
      </c>
      <c r="H67" s="187">
        <v>0</v>
      </c>
      <c r="I67" s="188">
        <v>2</v>
      </c>
      <c r="J67" s="94"/>
      <c r="K67" s="103"/>
      <c r="L67" s="82"/>
      <c r="M67" s="107"/>
      <c r="BX67" s="3"/>
      <c r="BY67" s="4"/>
      <c r="BZ67" s="4"/>
      <c r="CA67" s="5"/>
      <c r="CB67" s="5"/>
      <c r="CC67" s="5"/>
      <c r="CD67" s="5"/>
      <c r="CE67" s="5"/>
      <c r="CF67" s="5"/>
      <c r="CG67" s="6"/>
      <c r="CH67" s="6"/>
      <c r="CI67" s="6"/>
      <c r="CJ67" s="6"/>
      <c r="CK67" s="6"/>
      <c r="CL67" s="6"/>
      <c r="CM67" s="6"/>
      <c r="CN67" s="6"/>
    </row>
    <row r="68" spans="1:92" s="2" customFormat="1" ht="19.5" customHeight="1" x14ac:dyDescent="0.2">
      <c r="A68" s="184" t="s">
        <v>92</v>
      </c>
      <c r="B68" s="185">
        <v>0</v>
      </c>
      <c r="C68" s="186">
        <v>27</v>
      </c>
      <c r="D68" s="185">
        <v>1</v>
      </c>
      <c r="E68" s="186">
        <v>34</v>
      </c>
      <c r="F68" s="187">
        <v>1</v>
      </c>
      <c r="G68" s="188">
        <v>40</v>
      </c>
      <c r="H68" s="187">
        <v>0</v>
      </c>
      <c r="I68" s="188">
        <v>6</v>
      </c>
      <c r="J68" s="94"/>
      <c r="K68" s="103"/>
      <c r="L68" s="82"/>
      <c r="M68" s="107"/>
      <c r="BX68" s="3"/>
      <c r="BY68" s="4"/>
      <c r="BZ68" s="4"/>
      <c r="CA68" s="5"/>
      <c r="CB68" s="5"/>
      <c r="CC68" s="5"/>
      <c r="CD68" s="5"/>
      <c r="CE68" s="5"/>
      <c r="CF68" s="5"/>
      <c r="CG68" s="6"/>
      <c r="CH68" s="6"/>
      <c r="CI68" s="6"/>
      <c r="CJ68" s="6"/>
      <c r="CK68" s="6"/>
      <c r="CL68" s="6"/>
      <c r="CM68" s="6"/>
      <c r="CN68" s="6"/>
    </row>
    <row r="69" spans="1:92" s="2" customFormat="1" ht="19.5" customHeight="1" x14ac:dyDescent="0.2">
      <c r="A69" s="184" t="s">
        <v>93</v>
      </c>
      <c r="B69" s="185">
        <v>0</v>
      </c>
      <c r="C69" s="186">
        <v>9</v>
      </c>
      <c r="D69" s="185">
        <v>1</v>
      </c>
      <c r="E69" s="186">
        <v>26</v>
      </c>
      <c r="F69" s="187">
        <v>1</v>
      </c>
      <c r="G69" s="188">
        <v>30</v>
      </c>
      <c r="H69" s="187"/>
      <c r="I69" s="188">
        <v>4</v>
      </c>
      <c r="J69" s="94"/>
      <c r="K69" s="103"/>
      <c r="L69" s="82"/>
      <c r="M69" s="107"/>
      <c r="BX69" s="3"/>
      <c r="BY69" s="4"/>
      <c r="BZ69" s="4"/>
      <c r="CA69" s="5"/>
      <c r="CB69" s="5"/>
      <c r="CC69" s="5"/>
      <c r="CD69" s="5"/>
      <c r="CE69" s="5"/>
      <c r="CF69" s="5"/>
      <c r="CG69" s="6"/>
      <c r="CH69" s="6"/>
      <c r="CI69" s="6"/>
      <c r="CJ69" s="6"/>
      <c r="CK69" s="6"/>
      <c r="CL69" s="6"/>
      <c r="CM69" s="6"/>
      <c r="CN69" s="6"/>
    </row>
    <row r="70" spans="1:92" s="2" customFormat="1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BX70" s="3"/>
      <c r="BY70" s="4"/>
      <c r="BZ70" s="4"/>
      <c r="CA70" s="5"/>
      <c r="CB70" s="5"/>
      <c r="CC70" s="5"/>
      <c r="CD70" s="5"/>
      <c r="CE70" s="5"/>
      <c r="CF70" s="5"/>
      <c r="CG70" s="6"/>
      <c r="CH70" s="6"/>
      <c r="CI70" s="6"/>
      <c r="CJ70" s="6"/>
      <c r="CK70" s="6"/>
      <c r="CL70" s="6"/>
      <c r="CM70" s="6"/>
      <c r="CN70" s="6"/>
    </row>
    <row r="71" spans="1:92" s="2" customFormat="1" ht="19.5" customHeight="1" x14ac:dyDescent="0.2">
      <c r="A71" s="117" t="s">
        <v>25</v>
      </c>
      <c r="B71" s="189">
        <f t="shared" ref="B71:I71" si="4">SUM(B59:B70)</f>
        <v>0</v>
      </c>
      <c r="C71" s="190">
        <f t="shared" si="4"/>
        <v>116</v>
      </c>
      <c r="D71" s="189">
        <f t="shared" si="4"/>
        <v>51</v>
      </c>
      <c r="E71" s="190">
        <f t="shared" si="4"/>
        <v>450</v>
      </c>
      <c r="F71" s="191">
        <f t="shared" si="4"/>
        <v>53</v>
      </c>
      <c r="G71" s="192">
        <f t="shared" si="4"/>
        <v>475</v>
      </c>
      <c r="H71" s="191">
        <f t="shared" si="4"/>
        <v>2</v>
      </c>
      <c r="I71" s="192">
        <f t="shared" si="4"/>
        <v>25</v>
      </c>
      <c r="J71" s="94"/>
      <c r="K71" s="103"/>
      <c r="L71" s="82"/>
      <c r="M71" s="107"/>
      <c r="BX71" s="3"/>
      <c r="BY71" s="4"/>
      <c r="BZ71" s="4"/>
      <c r="CA71" s="5"/>
      <c r="CB71" s="5"/>
      <c r="CC71" s="5"/>
      <c r="CD71" s="5"/>
      <c r="CE71" s="5"/>
      <c r="CF71" s="5"/>
      <c r="CG71" s="6"/>
      <c r="CH71" s="6"/>
      <c r="CI71" s="6"/>
      <c r="CJ71" s="6"/>
      <c r="CK71" s="6"/>
      <c r="CL71" s="6"/>
      <c r="CM71" s="6"/>
      <c r="CN71" s="6"/>
    </row>
    <row r="72" spans="1:92" s="2" customFormat="1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BX72" s="3"/>
      <c r="BY72" s="4"/>
      <c r="BZ72" s="4"/>
      <c r="CA72" s="5"/>
      <c r="CB72" s="5"/>
      <c r="CC72" s="5"/>
      <c r="CD72" s="5"/>
      <c r="CE72" s="5"/>
      <c r="CF72" s="5"/>
      <c r="CG72" s="6"/>
      <c r="CH72" s="6"/>
      <c r="CI72" s="6"/>
      <c r="CJ72" s="6"/>
      <c r="CK72" s="6"/>
      <c r="CL72" s="6"/>
      <c r="CM72" s="6"/>
      <c r="CN72" s="6"/>
    </row>
    <row r="73" spans="1:92" s="2" customFormat="1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BX73" s="3"/>
      <c r="BY73" s="4"/>
      <c r="BZ73" s="4"/>
      <c r="CA73" s="5"/>
      <c r="CB73" s="5"/>
      <c r="CC73" s="5"/>
      <c r="CD73" s="5"/>
      <c r="CE73" s="5"/>
      <c r="CF73" s="5"/>
      <c r="CG73" s="6"/>
      <c r="CH73" s="6"/>
      <c r="CI73" s="6"/>
      <c r="CJ73" s="6"/>
      <c r="CK73" s="6"/>
      <c r="CL73" s="6"/>
      <c r="CM73" s="6"/>
      <c r="CN73" s="6"/>
    </row>
    <row r="74" spans="1:92" s="2" customFormat="1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BX74" s="3"/>
      <c r="BY74" s="4"/>
      <c r="BZ74" s="4"/>
      <c r="CA74" s="5"/>
      <c r="CB74" s="5"/>
      <c r="CC74" s="5"/>
      <c r="CD74" s="5"/>
      <c r="CE74" s="5"/>
      <c r="CF74" s="5"/>
      <c r="CG74" s="6"/>
      <c r="CH74" s="6"/>
      <c r="CI74" s="6"/>
      <c r="CJ74" s="6"/>
      <c r="CK74" s="6"/>
      <c r="CL74" s="6"/>
      <c r="CM74" s="6"/>
      <c r="CN74" s="6"/>
    </row>
    <row r="75" spans="1:92" s="2" customFormat="1" ht="20.25" customHeight="1" x14ac:dyDescent="0.2">
      <c r="A75" s="198" t="s">
        <v>99</v>
      </c>
      <c r="B75" s="84">
        <f t="shared" ref="B75:B82" si="5">SUM(C75+D75)</f>
        <v>24</v>
      </c>
      <c r="C75" s="182">
        <v>2</v>
      </c>
      <c r="D75" s="199">
        <v>22</v>
      </c>
      <c r="E75" s="200">
        <v>22</v>
      </c>
      <c r="F75" s="201">
        <v>2</v>
      </c>
      <c r="G75" s="201"/>
      <c r="H75" s="100"/>
      <c r="I75" s="100"/>
      <c r="J75" s="94"/>
      <c r="K75" s="103"/>
      <c r="L75" s="82"/>
      <c r="M75" s="107"/>
      <c r="BX75" s="3"/>
      <c r="BY75" s="4"/>
      <c r="BZ75" s="4"/>
      <c r="CA75" s="5"/>
      <c r="CB75" s="5"/>
      <c r="CC75" s="5"/>
      <c r="CD75" s="5"/>
      <c r="CE75" s="5"/>
      <c r="CF75" s="5"/>
      <c r="CG75" s="6"/>
      <c r="CH75" s="6"/>
      <c r="CI75" s="6"/>
      <c r="CJ75" s="6"/>
      <c r="CK75" s="6"/>
      <c r="CL75" s="6"/>
      <c r="CM75" s="6"/>
      <c r="CN75" s="6"/>
    </row>
    <row r="76" spans="1:92" s="2" customFormat="1" ht="20.25" customHeight="1" x14ac:dyDescent="0.2">
      <c r="A76" s="202" t="s">
        <v>100</v>
      </c>
      <c r="B76" s="90">
        <f t="shared" si="5"/>
        <v>0</v>
      </c>
      <c r="C76" s="187"/>
      <c r="D76" s="203"/>
      <c r="E76" s="204"/>
      <c r="F76" s="93"/>
      <c r="G76" s="93"/>
      <c r="H76" s="100"/>
      <c r="I76" s="100"/>
      <c r="J76" s="94"/>
      <c r="K76" s="103"/>
      <c r="L76" s="82"/>
      <c r="M76" s="107"/>
      <c r="BX76" s="3"/>
      <c r="BY76" s="4"/>
      <c r="BZ76" s="4"/>
      <c r="CA76" s="5"/>
      <c r="CB76" s="5"/>
      <c r="CC76" s="5"/>
      <c r="CD76" s="5"/>
      <c r="CE76" s="5"/>
      <c r="CF76" s="5"/>
      <c r="CG76" s="6"/>
      <c r="CH76" s="6"/>
      <c r="CI76" s="6"/>
      <c r="CJ76" s="6"/>
      <c r="CK76" s="6"/>
      <c r="CL76" s="6"/>
      <c r="CM76" s="6"/>
      <c r="CN76" s="6"/>
    </row>
    <row r="77" spans="1:92" s="2" customFormat="1" ht="20.25" customHeight="1" x14ac:dyDescent="0.2">
      <c r="A77" s="184" t="s">
        <v>101</v>
      </c>
      <c r="B77" s="90">
        <f t="shared" si="5"/>
        <v>0</v>
      </c>
      <c r="C77" s="187"/>
      <c r="D77" s="203"/>
      <c r="E77" s="204"/>
      <c r="F77" s="93"/>
      <c r="G77" s="93"/>
      <c r="H77" s="100"/>
      <c r="I77" s="100"/>
      <c r="J77" s="94"/>
      <c r="K77" s="103"/>
      <c r="L77" s="82"/>
      <c r="M77" s="107"/>
      <c r="BX77" s="3"/>
      <c r="BY77" s="4"/>
      <c r="BZ77" s="4"/>
      <c r="CA77" s="5"/>
      <c r="CB77" s="5"/>
      <c r="CC77" s="5"/>
      <c r="CD77" s="5"/>
      <c r="CE77" s="5"/>
      <c r="CF77" s="5"/>
      <c r="CG77" s="6"/>
      <c r="CH77" s="6"/>
      <c r="CI77" s="6"/>
      <c r="CJ77" s="6"/>
      <c r="CK77" s="6"/>
      <c r="CL77" s="6"/>
      <c r="CM77" s="6"/>
      <c r="CN77" s="6"/>
    </row>
    <row r="78" spans="1:92" s="2" customFormat="1" ht="20.25" customHeight="1" x14ac:dyDescent="0.2">
      <c r="A78" s="184" t="s">
        <v>102</v>
      </c>
      <c r="B78" s="90">
        <f t="shared" si="5"/>
        <v>3</v>
      </c>
      <c r="C78" s="187"/>
      <c r="D78" s="203">
        <v>3</v>
      </c>
      <c r="E78" s="204">
        <v>1</v>
      </c>
      <c r="F78" s="93">
        <v>2</v>
      </c>
      <c r="G78" s="93"/>
      <c r="H78" s="100"/>
      <c r="I78" s="100"/>
      <c r="J78" s="94"/>
      <c r="K78" s="103"/>
      <c r="L78" s="82"/>
      <c r="M78" s="107"/>
      <c r="BX78" s="3"/>
      <c r="BY78" s="4"/>
      <c r="BZ78" s="4"/>
      <c r="CA78" s="5"/>
      <c r="CB78" s="5"/>
      <c r="CC78" s="5"/>
      <c r="CD78" s="5"/>
      <c r="CE78" s="5"/>
      <c r="CF78" s="5"/>
      <c r="CG78" s="6"/>
      <c r="CH78" s="6"/>
      <c r="CI78" s="6"/>
      <c r="CJ78" s="6"/>
      <c r="CK78" s="6"/>
      <c r="CL78" s="6"/>
      <c r="CM78" s="6"/>
      <c r="CN78" s="6"/>
    </row>
    <row r="79" spans="1:92" s="2" customFormat="1" ht="20.25" customHeight="1" x14ac:dyDescent="0.2">
      <c r="A79" s="184" t="s">
        <v>103</v>
      </c>
      <c r="B79" s="90">
        <f t="shared" si="5"/>
        <v>0</v>
      </c>
      <c r="C79" s="187"/>
      <c r="D79" s="203"/>
      <c r="E79" s="204"/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BX79" s="3"/>
      <c r="BY79" s="4"/>
      <c r="BZ79" s="4"/>
      <c r="CA79" s="5"/>
      <c r="CB79" s="5"/>
      <c r="CC79" s="5"/>
      <c r="CD79" s="5"/>
      <c r="CE79" s="5"/>
      <c r="CF79" s="5"/>
      <c r="CG79" s="6"/>
      <c r="CH79" s="6"/>
      <c r="CI79" s="6"/>
      <c r="CJ79" s="6"/>
      <c r="CK79" s="6"/>
      <c r="CL79" s="6"/>
      <c r="CM79" s="6"/>
      <c r="CN79" s="6"/>
    </row>
    <row r="80" spans="1:92" s="2" customFormat="1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BX80" s="3"/>
      <c r="BY80" s="4"/>
      <c r="BZ80" s="4"/>
      <c r="CA80" s="5"/>
      <c r="CB80" s="5"/>
      <c r="CC80" s="5"/>
      <c r="CD80" s="5"/>
      <c r="CE80" s="5"/>
      <c r="CF80" s="5"/>
      <c r="CG80" s="6"/>
      <c r="CH80" s="6"/>
      <c r="CI80" s="6"/>
      <c r="CJ80" s="6"/>
      <c r="CK80" s="6"/>
      <c r="CL80" s="6"/>
      <c r="CM80" s="6"/>
      <c r="CN80" s="6"/>
    </row>
    <row r="81" spans="1:92" s="2" customFormat="1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BX81" s="3"/>
      <c r="BY81" s="4"/>
      <c r="BZ81" s="4"/>
      <c r="CA81" s="5"/>
      <c r="CB81" s="5"/>
      <c r="CC81" s="5"/>
      <c r="CD81" s="5"/>
      <c r="CE81" s="5"/>
      <c r="CF81" s="5"/>
      <c r="CG81" s="6"/>
      <c r="CH81" s="6"/>
      <c r="CI81" s="6"/>
      <c r="CJ81" s="6"/>
      <c r="CK81" s="6"/>
      <c r="CL81" s="6"/>
      <c r="CM81" s="6"/>
      <c r="CN81" s="6"/>
    </row>
    <row r="82" spans="1:92" s="2" customFormat="1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BX82" s="3"/>
      <c r="BY82" s="4"/>
      <c r="BZ82" s="4"/>
      <c r="CA82" s="5"/>
      <c r="CB82" s="5"/>
      <c r="CC82" s="5"/>
      <c r="CD82" s="5"/>
      <c r="CE82" s="5"/>
      <c r="CF82" s="5"/>
      <c r="CG82" s="6"/>
      <c r="CH82" s="6"/>
      <c r="CI82" s="6"/>
      <c r="CJ82" s="6"/>
      <c r="CK82" s="6"/>
      <c r="CL82" s="6"/>
      <c r="CM82" s="6"/>
      <c r="CN82" s="6"/>
    </row>
    <row r="83" spans="1:92" s="2" customFormat="1" ht="20.25" customHeight="1" x14ac:dyDescent="0.2">
      <c r="A83" s="215" t="s">
        <v>25</v>
      </c>
      <c r="B83" s="118">
        <f t="shared" ref="B83" si="6">SUM(B75:B82)</f>
        <v>27</v>
      </c>
      <c r="C83" s="191">
        <f>+C75+C76+C77+C78+C79+C80+C82</f>
        <v>2</v>
      </c>
      <c r="D83" s="216">
        <f>+D75+D76+D77+D78+D79+D80+D82</f>
        <v>25</v>
      </c>
      <c r="E83" s="217">
        <f>+E75+E76+E77+E78+E79+E80+E82</f>
        <v>23</v>
      </c>
      <c r="F83" s="218">
        <f>+F75+F76+F77+F78+F79+F80+F82</f>
        <v>4</v>
      </c>
      <c r="G83" s="218">
        <f>+G75+G76+G77+G78+G79+G80+G82</f>
        <v>0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BX83" s="3"/>
      <c r="BY83" s="4"/>
      <c r="BZ83" s="4"/>
      <c r="CA83" s="5"/>
      <c r="CB83" s="5"/>
      <c r="CC83" s="5"/>
      <c r="CD83" s="5"/>
      <c r="CE83" s="5">
        <v>1</v>
      </c>
      <c r="CF83" s="5"/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s="2" customFormat="1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BX84" s="3"/>
      <c r="BY84" s="4"/>
      <c r="BZ84" s="4"/>
      <c r="CA84" s="5"/>
      <c r="CB84" s="5"/>
      <c r="CC84" s="5"/>
      <c r="CD84" s="5"/>
      <c r="CE84" s="5"/>
      <c r="CF84" s="5"/>
      <c r="CG84" s="6"/>
      <c r="CH84" s="6"/>
      <c r="CI84" s="6"/>
      <c r="CJ84" s="6"/>
      <c r="CK84" s="6"/>
      <c r="CL84" s="6"/>
      <c r="CM84" s="6"/>
      <c r="CN84" s="6"/>
    </row>
    <row r="85" spans="1:92" s="2" customFormat="1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BX85" s="3"/>
      <c r="BY85" s="4"/>
      <c r="BZ85" s="4"/>
      <c r="CA85" s="5"/>
      <c r="CB85" s="5"/>
      <c r="CC85" s="5"/>
      <c r="CD85" s="5"/>
      <c r="CE85" s="5"/>
      <c r="CF85" s="5"/>
      <c r="CG85" s="6"/>
      <c r="CH85" s="6"/>
      <c r="CI85" s="6"/>
      <c r="CJ85" s="6"/>
      <c r="CK85" s="6"/>
      <c r="CL85" s="6"/>
      <c r="CM85" s="6"/>
      <c r="CN85" s="6"/>
    </row>
    <row r="86" spans="1:92" s="2" customFormat="1" x14ac:dyDescent="0.2">
      <c r="BX86" s="3"/>
      <c r="BY86" s="4"/>
      <c r="BZ86" s="4"/>
      <c r="CA86" s="5"/>
      <c r="CB86" s="5"/>
      <c r="CC86" s="5"/>
      <c r="CD86" s="5"/>
      <c r="CE86" s="5"/>
      <c r="CF86" s="5"/>
      <c r="CG86" s="6"/>
      <c r="CH86" s="6"/>
      <c r="CI86" s="6"/>
      <c r="CJ86" s="6"/>
      <c r="CK86" s="6"/>
      <c r="CL86" s="6"/>
      <c r="CM86" s="6"/>
      <c r="CN86" s="6"/>
    </row>
    <row r="87" spans="1:92" s="2" customFormat="1" x14ac:dyDescent="0.2">
      <c r="BX87" s="3"/>
      <c r="BY87" s="4"/>
      <c r="BZ87" s="4"/>
      <c r="CA87" s="5"/>
      <c r="CB87" s="5"/>
      <c r="CC87" s="5"/>
      <c r="CD87" s="5"/>
      <c r="CE87" s="5"/>
      <c r="CF87" s="5"/>
      <c r="CG87" s="6"/>
      <c r="CH87" s="6"/>
      <c r="CI87" s="6"/>
      <c r="CJ87" s="6"/>
      <c r="CK87" s="6"/>
      <c r="CL87" s="6"/>
      <c r="CM87" s="6"/>
      <c r="CN87" s="6"/>
    </row>
    <row r="88" spans="1:92" s="2" customFormat="1" x14ac:dyDescent="0.2">
      <c r="BX88" s="3"/>
      <c r="BY88" s="4"/>
      <c r="BZ88" s="4"/>
      <c r="CA88" s="5"/>
      <c r="CB88" s="5"/>
      <c r="CC88" s="5"/>
      <c r="CD88" s="5"/>
      <c r="CE88" s="5"/>
      <c r="CF88" s="5"/>
      <c r="CG88" s="6"/>
      <c r="CH88" s="6"/>
      <c r="CI88" s="6"/>
      <c r="CJ88" s="6"/>
      <c r="CK88" s="6"/>
      <c r="CL88" s="6"/>
      <c r="CM88" s="6"/>
      <c r="CN88" s="6"/>
    </row>
    <row r="89" spans="1:92" s="2" customFormat="1" x14ac:dyDescent="0.2">
      <c r="BX89" s="3"/>
      <c r="BY89" s="4"/>
      <c r="BZ89" s="4"/>
      <c r="CA89" s="5"/>
      <c r="CB89" s="5"/>
      <c r="CC89" s="5"/>
      <c r="CD89" s="5"/>
      <c r="CE89" s="5"/>
      <c r="CF89" s="5"/>
      <c r="CG89" s="6"/>
      <c r="CH89" s="6"/>
      <c r="CI89" s="6"/>
      <c r="CJ89" s="6"/>
      <c r="CK89" s="6"/>
      <c r="CL89" s="6"/>
      <c r="CM89" s="6"/>
      <c r="CN89" s="6"/>
    </row>
    <row r="90" spans="1:92" s="2" customFormat="1" x14ac:dyDescent="0.2">
      <c r="BX90" s="3"/>
      <c r="BY90" s="4"/>
      <c r="BZ90" s="4"/>
      <c r="CA90" s="5"/>
      <c r="CB90" s="5"/>
      <c r="CC90" s="5"/>
      <c r="CD90" s="5"/>
      <c r="CE90" s="5"/>
      <c r="CF90" s="5"/>
      <c r="CG90" s="6"/>
      <c r="CH90" s="6"/>
      <c r="CI90" s="6"/>
      <c r="CJ90" s="6"/>
      <c r="CK90" s="6"/>
      <c r="CL90" s="6"/>
      <c r="CM90" s="6"/>
      <c r="CN90" s="6"/>
    </row>
    <row r="91" spans="1:92" s="2" customFormat="1" x14ac:dyDescent="0.2">
      <c r="BX91" s="3"/>
      <c r="BY91" s="4"/>
      <c r="BZ91" s="4"/>
      <c r="CA91" s="5"/>
      <c r="CB91" s="5"/>
      <c r="CC91" s="5"/>
      <c r="CD91" s="5"/>
      <c r="CE91" s="5"/>
      <c r="CF91" s="5"/>
      <c r="CG91" s="6"/>
      <c r="CH91" s="6"/>
      <c r="CI91" s="6"/>
      <c r="CJ91" s="6"/>
      <c r="CK91" s="6"/>
      <c r="CL91" s="6"/>
      <c r="CM91" s="6"/>
      <c r="CN91" s="6"/>
    </row>
    <row r="92" spans="1:92" s="2" customFormat="1" x14ac:dyDescent="0.2">
      <c r="BX92" s="3"/>
      <c r="BY92" s="4"/>
      <c r="BZ92" s="4"/>
      <c r="CA92" s="5"/>
      <c r="CB92" s="5"/>
      <c r="CC92" s="5"/>
      <c r="CD92" s="5"/>
      <c r="CE92" s="5"/>
      <c r="CF92" s="5"/>
      <c r="CG92" s="6"/>
      <c r="CH92" s="6"/>
      <c r="CI92" s="6"/>
      <c r="CJ92" s="6"/>
      <c r="CK92" s="6"/>
      <c r="CL92" s="6"/>
      <c r="CM92" s="6"/>
      <c r="CN92" s="6"/>
    </row>
    <row r="93" spans="1:92" s="2" customFormat="1" x14ac:dyDescent="0.2">
      <c r="BX93" s="3"/>
      <c r="BY93" s="4"/>
      <c r="BZ93" s="4"/>
      <c r="CA93" s="5"/>
      <c r="CB93" s="5"/>
      <c r="CC93" s="5"/>
      <c r="CD93" s="5"/>
      <c r="CE93" s="5"/>
      <c r="CF93" s="5"/>
      <c r="CG93" s="6"/>
      <c r="CH93" s="6"/>
      <c r="CI93" s="6"/>
      <c r="CJ93" s="6"/>
      <c r="CK93" s="6"/>
      <c r="CL93" s="6"/>
      <c r="CM93" s="6"/>
      <c r="CN93" s="6"/>
    </row>
    <row r="94" spans="1:92" s="2" customFormat="1" x14ac:dyDescent="0.2">
      <c r="BX94" s="3"/>
      <c r="BY94" s="4"/>
      <c r="BZ94" s="4"/>
      <c r="CA94" s="5"/>
      <c r="CB94" s="5"/>
      <c r="CC94" s="5"/>
      <c r="CD94" s="5"/>
      <c r="CE94" s="5"/>
      <c r="CF94" s="5"/>
      <c r="CG94" s="6"/>
      <c r="CH94" s="6"/>
      <c r="CI94" s="6"/>
      <c r="CJ94" s="6"/>
      <c r="CK94" s="6"/>
      <c r="CL94" s="6"/>
      <c r="CM94" s="6"/>
      <c r="CN94" s="6"/>
    </row>
    <row r="95" spans="1:92" s="2" customFormat="1" x14ac:dyDescent="0.2">
      <c r="BX95" s="3"/>
      <c r="BY95" s="4"/>
      <c r="BZ95" s="4"/>
      <c r="CA95" s="5"/>
      <c r="CB95" s="5"/>
      <c r="CC95" s="5"/>
      <c r="CD95" s="5"/>
      <c r="CE95" s="5"/>
      <c r="CF95" s="5"/>
      <c r="CG95" s="6"/>
      <c r="CH95" s="6"/>
      <c r="CI95" s="6"/>
      <c r="CJ95" s="6"/>
      <c r="CK95" s="6"/>
      <c r="CL95" s="6"/>
      <c r="CM95" s="6"/>
      <c r="CN95" s="6"/>
    </row>
    <row r="96" spans="1:92" s="2" customFormat="1" x14ac:dyDescent="0.2">
      <c r="BX96" s="3"/>
      <c r="BY96" s="4"/>
      <c r="BZ96" s="4"/>
      <c r="CA96" s="5"/>
      <c r="CB96" s="5"/>
      <c r="CC96" s="5"/>
      <c r="CD96" s="5"/>
      <c r="CE96" s="5"/>
      <c r="CF96" s="5"/>
      <c r="CG96" s="6"/>
      <c r="CH96" s="6"/>
      <c r="CI96" s="6"/>
      <c r="CJ96" s="6"/>
      <c r="CK96" s="6"/>
      <c r="CL96" s="6"/>
      <c r="CM96" s="6"/>
      <c r="CN96" s="6"/>
    </row>
    <row r="97" spans="76:104" x14ac:dyDescent="0.2">
      <c r="BX97" s="2"/>
      <c r="BY97" s="2"/>
      <c r="BZ97" s="2"/>
      <c r="CA97" s="2"/>
      <c r="CB97" s="2"/>
      <c r="CC97" s="2"/>
      <c r="CD97" s="2"/>
      <c r="CE97" s="2"/>
      <c r="CF97" s="2"/>
      <c r="CG97" s="6"/>
      <c r="CH97" s="6"/>
      <c r="CI97" s="6"/>
      <c r="CJ97" s="6"/>
      <c r="CK97" s="6"/>
      <c r="CL97" s="6"/>
      <c r="CM97" s="6"/>
      <c r="CN97" s="6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76:104" x14ac:dyDescent="0.2">
      <c r="BX98" s="2"/>
      <c r="BY98" s="2"/>
      <c r="BZ98" s="2"/>
      <c r="CA98" s="2"/>
      <c r="CB98" s="2"/>
      <c r="CC98" s="2"/>
      <c r="CD98" s="2"/>
      <c r="CE98" s="2"/>
      <c r="CF98" s="2"/>
      <c r="CG98" s="6"/>
      <c r="CH98" s="6"/>
      <c r="CI98" s="6"/>
      <c r="CJ98" s="6"/>
      <c r="CK98" s="6"/>
      <c r="CL98" s="6"/>
      <c r="CM98" s="6"/>
      <c r="CN98" s="6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99" spans="76:104" x14ac:dyDescent="0.2">
      <c r="BX99" s="2"/>
      <c r="BY99" s="2"/>
      <c r="BZ99" s="2"/>
      <c r="CA99" s="2"/>
      <c r="CB99" s="2"/>
      <c r="CC99" s="2"/>
      <c r="CD99" s="2"/>
      <c r="CE99" s="2"/>
      <c r="CF99" s="2"/>
      <c r="CG99" s="6"/>
      <c r="CH99" s="6"/>
      <c r="CI99" s="6"/>
      <c r="CJ99" s="6"/>
      <c r="CK99" s="6"/>
      <c r="CL99" s="6"/>
      <c r="CM99" s="6"/>
      <c r="CN99" s="6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12923.44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1">
    <dataValidation type="whole" operator="greaterThan" allowBlank="1" showInputMessage="1" showErrorMessage="1" errorTitle="Números Enteros" error="Sólo puede ingresar números enteros" sqref="A1:Y83" xr:uid="{00000000-0002-0000-0600-000000000000}">
      <formula1>-1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195"/>
  <sheetViews>
    <sheetView workbookViewId="0">
      <selection activeCell="U12" sqref="U12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",[8]NOMBRE!B2," - ","( ",[8]NOMBRE!C2,[8]NOMBRE!D2,[8]NOMBRE!E2,[8]NOMBRE!F2,[8]NOMBRE!G2," )")</f>
        <v>COMUNA: LINARES - ( 07401 )</v>
      </c>
    </row>
    <row r="3" spans="1:92" ht="16.149999999999999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",[8]NOMBRE!B6," - ","( ",[8]NOMBRE!C6,[8]NOMBRE!D6," )")</f>
        <v>MES: JULIO - ( 07 )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",[8]NOMBRE!B7)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87" t="s">
        <v>106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88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289"/>
      <c r="F11" s="301"/>
      <c r="G11" s="14" t="s">
        <v>13</v>
      </c>
      <c r="H11" s="15" t="s">
        <v>14</v>
      </c>
      <c r="I11" s="15" t="s">
        <v>15</v>
      </c>
      <c r="J11" s="247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47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47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47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46" t="s">
        <v>18</v>
      </c>
      <c r="B12" s="18">
        <f t="shared" ref="B12:O12" si="0">SUM(B13:B16)</f>
        <v>5</v>
      </c>
      <c r="C12" s="19">
        <f>SUM(C13:C16)</f>
        <v>5</v>
      </c>
      <c r="D12" s="20">
        <f t="shared" si="0"/>
        <v>5</v>
      </c>
      <c r="E12" s="20">
        <f t="shared" si="0"/>
        <v>1338</v>
      </c>
      <c r="F12" s="21">
        <f t="shared" si="0"/>
        <v>1338</v>
      </c>
      <c r="G12" s="22">
        <f t="shared" si="0"/>
        <v>594</v>
      </c>
      <c r="H12" s="20">
        <f t="shared" si="0"/>
        <v>594</v>
      </c>
      <c r="I12" s="20">
        <f t="shared" si="0"/>
        <v>0</v>
      </c>
      <c r="J12" s="21">
        <f t="shared" si="0"/>
        <v>0</v>
      </c>
      <c r="K12" s="22">
        <f t="shared" si="0"/>
        <v>426.97</v>
      </c>
      <c r="L12" s="20">
        <f t="shared" si="0"/>
        <v>359.72</v>
      </c>
      <c r="M12" s="20">
        <f t="shared" si="0"/>
        <v>0.73</v>
      </c>
      <c r="N12" s="20">
        <f t="shared" si="0"/>
        <v>1.02</v>
      </c>
      <c r="O12" s="21">
        <f t="shared" si="0"/>
        <v>65.5</v>
      </c>
      <c r="P12" s="23">
        <f t="shared" ref="P12:Y12" si="1">SUM(P13:P16)</f>
        <v>353.51</v>
      </c>
      <c r="Q12" s="24">
        <f t="shared" si="1"/>
        <v>103.82</v>
      </c>
      <c r="R12" s="24">
        <f t="shared" si="1"/>
        <v>187.07</v>
      </c>
      <c r="S12" s="24">
        <f t="shared" si="1"/>
        <v>8.3699999999999992</v>
      </c>
      <c r="T12" s="25">
        <f t="shared" si="1"/>
        <v>54.25</v>
      </c>
      <c r="U12" s="23">
        <f t="shared" si="1"/>
        <v>74.64</v>
      </c>
      <c r="V12" s="24">
        <f>SUM(V13:V16)</f>
        <v>58.42</v>
      </c>
      <c r="W12" s="24">
        <f t="shared" si="1"/>
        <v>3.47</v>
      </c>
      <c r="X12" s="24">
        <f t="shared" si="1"/>
        <v>0</v>
      </c>
      <c r="Y12" s="25">
        <f t="shared" si="1"/>
        <v>12.75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7">
        <v>4</v>
      </c>
      <c r="C13" s="28">
        <v>4</v>
      </c>
      <c r="D13" s="28">
        <v>4</v>
      </c>
      <c r="E13" s="28">
        <v>594</v>
      </c>
      <c r="F13" s="28">
        <v>594</v>
      </c>
      <c r="G13" s="29">
        <f>SUM(H13:J13)</f>
        <v>594</v>
      </c>
      <c r="H13" s="30">
        <v>594</v>
      </c>
      <c r="I13" s="28">
        <v>0</v>
      </c>
      <c r="J13" s="28">
        <v>0</v>
      </c>
      <c r="K13" s="31">
        <f>SUM(L13:O13)</f>
        <v>281.22000000000003</v>
      </c>
      <c r="L13" s="30">
        <v>232.47</v>
      </c>
      <c r="M13" s="28">
        <v>0.73</v>
      </c>
      <c r="N13" s="32">
        <v>1.02</v>
      </c>
      <c r="O13" s="33">
        <v>47</v>
      </c>
      <c r="P13" s="34">
        <f>SUM(Q13:T13)</f>
        <v>230.94</v>
      </c>
      <c r="Q13" s="35"/>
      <c r="R13" s="36">
        <v>187.07</v>
      </c>
      <c r="S13" s="37">
        <v>8.3699999999999992</v>
      </c>
      <c r="T13" s="38">
        <v>35.5</v>
      </c>
      <c r="U13" s="34">
        <f>SUM(V13:Y13)</f>
        <v>3.72</v>
      </c>
      <c r="V13" s="35"/>
      <c r="W13" s="36">
        <v>3.47</v>
      </c>
      <c r="X13" s="37"/>
      <c r="Y13" s="38">
        <v>0.25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744</v>
      </c>
      <c r="F14" s="41">
        <v>744</v>
      </c>
      <c r="G14" s="42">
        <f>SUM(H14:J14)</f>
        <v>0</v>
      </c>
      <c r="H14" s="43">
        <v>0</v>
      </c>
      <c r="I14" s="41">
        <v>0</v>
      </c>
      <c r="J14" s="41">
        <v>0</v>
      </c>
      <c r="K14" s="44">
        <f>SUM(L14:O14)</f>
        <v>145.75</v>
      </c>
      <c r="L14" s="43">
        <v>127.25</v>
      </c>
      <c r="M14" s="41"/>
      <c r="N14" s="45"/>
      <c r="O14" s="46">
        <v>18.5</v>
      </c>
      <c r="P14" s="47">
        <f>SUM(Q14:T14)</f>
        <v>122.57</v>
      </c>
      <c r="Q14" s="48">
        <v>103.82</v>
      </c>
      <c r="R14" s="49"/>
      <c r="S14" s="50"/>
      <c r="T14" s="51">
        <v>18.75</v>
      </c>
      <c r="U14" s="47">
        <f>SUM(V14:Y14)</f>
        <v>70.92</v>
      </c>
      <c r="V14" s="48">
        <v>58.42</v>
      </c>
      <c r="W14" s="49"/>
      <c r="X14" s="50"/>
      <c r="Y14" s="51">
        <v>12.5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/>
      <c r="I15" s="41"/>
      <c r="J15" s="41"/>
      <c r="K15" s="44">
        <f>SUM(L15:O15)</f>
        <v>0</v>
      </c>
      <c r="L15" s="43"/>
      <c r="M15" s="41"/>
      <c r="N15" s="45"/>
      <c r="O15" s="46"/>
      <c r="P15" s="47">
        <f>SUM(Q15:T15)</f>
        <v>0</v>
      </c>
      <c r="Q15" s="48"/>
      <c r="R15" s="49"/>
      <c r="S15" s="50"/>
      <c r="T15" s="51"/>
      <c r="U15" s="47">
        <f>SUM(V15:Y15)</f>
        <v>0</v>
      </c>
      <c r="V15" s="48"/>
      <c r="W15" s="49"/>
      <c r="X15" s="50"/>
      <c r="Y15" s="51"/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/>
      <c r="I16" s="55"/>
      <c r="J16" s="55"/>
      <c r="K16" s="60">
        <f>SUM(L16:O16)</f>
        <v>0</v>
      </c>
      <c r="L16" s="59"/>
      <c r="M16" s="55"/>
      <c r="N16" s="61"/>
      <c r="O16" s="62"/>
      <c r="P16" s="63">
        <f>SUM(Q16:T16)</f>
        <v>0</v>
      </c>
      <c r="Q16" s="64"/>
      <c r="R16" s="65"/>
      <c r="S16" s="66"/>
      <c r="T16" s="67"/>
      <c r="U16" s="63">
        <f>SUM(V16:Y16)</f>
        <v>0</v>
      </c>
      <c r="V16" s="64"/>
      <c r="W16" s="65"/>
      <c r="X16" s="66"/>
      <c r="Y16" s="67"/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251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252</v>
      </c>
      <c r="C20" s="91"/>
      <c r="D20" s="92"/>
      <c r="E20" s="92">
        <v>252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252</v>
      </c>
      <c r="C21" s="91"/>
      <c r="D21" s="92"/>
      <c r="E21" s="92">
        <v>252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252</v>
      </c>
      <c r="C22" s="91"/>
      <c r="D22" s="92"/>
      <c r="E22" s="92">
        <v>252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252</v>
      </c>
      <c r="C23" s="97"/>
      <c r="D23" s="98"/>
      <c r="E23" s="98">
        <v>252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105">
        <v>53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105">
        <v>63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105">
        <v>397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105">
        <v>43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105">
        <v>2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108">
        <v>5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533</v>
      </c>
      <c r="C35" s="119">
        <v>22</v>
      </c>
      <c r="D35" s="120">
        <v>170</v>
      </c>
      <c r="E35" s="120">
        <v>93</v>
      </c>
      <c r="F35" s="121">
        <v>248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251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130">
        <v>831</v>
      </c>
      <c r="C39" s="130">
        <v>2628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134">
        <v>154</v>
      </c>
      <c r="C40" s="134">
        <v>119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134">
        <v>119</v>
      </c>
      <c r="C41" s="134">
        <v>75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139">
        <v>115</v>
      </c>
      <c r="C42" s="139">
        <v>93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250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130">
        <v>153</v>
      </c>
      <c r="C46" s="130">
        <v>415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108">
        <v>142</v>
      </c>
      <c r="C47" s="149">
        <v>415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191</v>
      </c>
      <c r="D50" s="157">
        <v>36</v>
      </c>
      <c r="E50" s="157">
        <v>35</v>
      </c>
      <c r="F50" s="157">
        <v>27</v>
      </c>
      <c r="G50" s="157">
        <v>37</v>
      </c>
      <c r="H50" s="157">
        <v>18</v>
      </c>
      <c r="I50" s="158">
        <v>38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40</v>
      </c>
      <c r="D51" s="161">
        <v>16</v>
      </c>
      <c r="E51" s="161">
        <v>15</v>
      </c>
      <c r="F51" s="161">
        <v>9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54</v>
      </c>
      <c r="D52" s="165">
        <v>20</v>
      </c>
      <c r="E52" s="165">
        <v>19</v>
      </c>
      <c r="F52" s="165">
        <v>15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156</v>
      </c>
      <c r="D53" s="169">
        <v>82</v>
      </c>
      <c r="E53" s="169">
        <v>54</v>
      </c>
      <c r="F53" s="169">
        <v>20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137</v>
      </c>
      <c r="D54" s="173">
        <v>38</v>
      </c>
      <c r="E54" s="173">
        <v>71</v>
      </c>
      <c r="F54" s="173">
        <v>28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248" t="s">
        <v>82</v>
      </c>
      <c r="D58" s="177" t="s">
        <v>81</v>
      </c>
      <c r="E58" s="249" t="s">
        <v>82</v>
      </c>
      <c r="F58" s="177" t="s">
        <v>81</v>
      </c>
      <c r="G58" s="248" t="s">
        <v>82</v>
      </c>
      <c r="H58" s="177" t="s">
        <v>81</v>
      </c>
      <c r="I58" s="249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181"/>
      <c r="C59" s="162">
        <v>101</v>
      </c>
      <c r="D59" s="181">
        <v>7</v>
      </c>
      <c r="E59" s="162">
        <v>89</v>
      </c>
      <c r="F59" s="182">
        <v>10</v>
      </c>
      <c r="G59" s="183">
        <v>97</v>
      </c>
      <c r="H59" s="182">
        <v>3</v>
      </c>
      <c r="I59" s="183">
        <v>8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185"/>
      <c r="C61" s="186">
        <v>1</v>
      </c>
      <c r="D61" s="185">
        <v>2</v>
      </c>
      <c r="E61" s="186">
        <v>6</v>
      </c>
      <c r="F61" s="187">
        <v>2</v>
      </c>
      <c r="G61" s="188">
        <v>7</v>
      </c>
      <c r="H61" s="187"/>
      <c r="I61" s="188">
        <v>1</v>
      </c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185"/>
      <c r="C62" s="186"/>
      <c r="D62" s="185"/>
      <c r="E62" s="186"/>
      <c r="F62" s="187"/>
      <c r="G62" s="188"/>
      <c r="H62" s="187"/>
      <c r="I62" s="188"/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185">
        <v>2</v>
      </c>
      <c r="C63" s="186">
        <v>60</v>
      </c>
      <c r="D63" s="185">
        <v>4</v>
      </c>
      <c r="E63" s="186">
        <v>29</v>
      </c>
      <c r="F63" s="187">
        <v>4</v>
      </c>
      <c r="G63" s="188">
        <v>35</v>
      </c>
      <c r="H63" s="187"/>
      <c r="I63" s="188">
        <v>6</v>
      </c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185"/>
      <c r="C65" s="186"/>
      <c r="D65" s="185">
        <v>8</v>
      </c>
      <c r="E65" s="186">
        <v>19</v>
      </c>
      <c r="F65" s="187">
        <v>9</v>
      </c>
      <c r="G65" s="188">
        <v>20</v>
      </c>
      <c r="H65" s="187">
        <v>1</v>
      </c>
      <c r="I65" s="188">
        <v>1</v>
      </c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185"/>
      <c r="C66" s="186">
        <v>11</v>
      </c>
      <c r="D66" s="185"/>
      <c r="E66" s="186">
        <v>177</v>
      </c>
      <c r="F66" s="187"/>
      <c r="G66" s="188">
        <v>186</v>
      </c>
      <c r="H66" s="187"/>
      <c r="I66" s="188">
        <v>9</v>
      </c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185"/>
      <c r="C67" s="186">
        <v>13</v>
      </c>
      <c r="D67" s="185"/>
      <c r="E67" s="186">
        <v>57</v>
      </c>
      <c r="F67" s="187"/>
      <c r="G67" s="188">
        <v>60</v>
      </c>
      <c r="H67" s="187"/>
      <c r="I67" s="188">
        <v>3</v>
      </c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185"/>
      <c r="C68" s="186">
        <v>20</v>
      </c>
      <c r="D68" s="185"/>
      <c r="E68" s="186">
        <v>42</v>
      </c>
      <c r="F68" s="187"/>
      <c r="G68" s="188">
        <v>42</v>
      </c>
      <c r="H68" s="187"/>
      <c r="I68" s="188"/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185"/>
      <c r="C69" s="186">
        <v>15</v>
      </c>
      <c r="D69" s="185">
        <v>24</v>
      </c>
      <c r="E69" s="186">
        <v>36</v>
      </c>
      <c r="F69" s="187">
        <v>23</v>
      </c>
      <c r="G69" s="188">
        <v>38</v>
      </c>
      <c r="H69" s="187"/>
      <c r="I69" s="188">
        <v>1</v>
      </c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2</v>
      </c>
      <c r="C71" s="190">
        <f t="shared" si="4"/>
        <v>221</v>
      </c>
      <c r="D71" s="189">
        <f t="shared" si="4"/>
        <v>45</v>
      </c>
      <c r="E71" s="190">
        <f t="shared" si="4"/>
        <v>455</v>
      </c>
      <c r="F71" s="191">
        <f t="shared" si="4"/>
        <v>48</v>
      </c>
      <c r="G71" s="192">
        <f t="shared" si="4"/>
        <v>485</v>
      </c>
      <c r="H71" s="191">
        <f t="shared" si="4"/>
        <v>4</v>
      </c>
      <c r="I71" s="192">
        <f t="shared" si="4"/>
        <v>29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29</v>
      </c>
      <c r="C75" s="182">
        <v>3</v>
      </c>
      <c r="D75" s="199">
        <v>26</v>
      </c>
      <c r="E75" s="200">
        <v>22</v>
      </c>
      <c r="F75" s="201">
        <v>7</v>
      </c>
      <c r="G75" s="201"/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2</v>
      </c>
      <c r="C76" s="187">
        <v>1</v>
      </c>
      <c r="D76" s="203">
        <v>1</v>
      </c>
      <c r="E76" s="204">
        <v>2</v>
      </c>
      <c r="F76" s="93"/>
      <c r="G76" s="93"/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0</v>
      </c>
      <c r="C77" s="187"/>
      <c r="D77" s="203"/>
      <c r="E77" s="204"/>
      <c r="F77" s="93"/>
      <c r="G77" s="93"/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2</v>
      </c>
      <c r="C78" s="187"/>
      <c r="D78" s="203">
        <v>2</v>
      </c>
      <c r="E78" s="204">
        <v>2</v>
      </c>
      <c r="F78" s="93"/>
      <c r="G78" s="93"/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0</v>
      </c>
      <c r="C79" s="187"/>
      <c r="D79" s="203"/>
      <c r="E79" s="204"/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33</v>
      </c>
      <c r="C83" s="191">
        <f>+C75+C76+C77+C78+C79+C80+C82</f>
        <v>4</v>
      </c>
      <c r="D83" s="216">
        <f>+D75+D76+D77+D78+D79+D80+D82</f>
        <v>29</v>
      </c>
      <c r="E83" s="217">
        <f>+E75+E76+E77+E78+E79+E80+E82</f>
        <v>26</v>
      </c>
      <c r="F83" s="218">
        <f>+F75+F76+F77+F78+F79+F80+F82</f>
        <v>7</v>
      </c>
      <c r="G83" s="218">
        <f>+G75+G76+G77+G78+G79+G80+G82</f>
        <v>0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14067.94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1">
    <dataValidation type="whole" operator="greaterThan" allowBlank="1" showInputMessage="1" showErrorMessage="1" errorTitle="Números Enteros" error="Sólo puede ingresar números enteros" sqref="A1:Y83" xr:uid="{00000000-0002-0000-0700-000000000000}">
      <formula1>-1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Z195"/>
  <sheetViews>
    <sheetView workbookViewId="0">
      <selection activeCell="E15" sqref="E15"/>
    </sheetView>
  </sheetViews>
  <sheetFormatPr baseColWidth="10" defaultColWidth="11.42578125" defaultRowHeight="14.25" x14ac:dyDescent="0.2"/>
  <cols>
    <col min="1" max="1" width="72.140625" style="2" customWidth="1"/>
    <col min="2" max="2" width="28.85546875" style="2" customWidth="1"/>
    <col min="3" max="3" width="18.140625" style="2" customWidth="1"/>
    <col min="4" max="4" width="17.42578125" style="2" customWidth="1"/>
    <col min="5" max="5" width="18.28515625" style="2" customWidth="1"/>
    <col min="6" max="6" width="16.5703125" style="2" customWidth="1"/>
    <col min="7" max="7" width="17.85546875" style="2" customWidth="1"/>
    <col min="8" max="8" width="18.42578125" style="2" customWidth="1"/>
    <col min="9" max="9" width="14.85546875" style="2" customWidth="1"/>
    <col min="10" max="10" width="13.42578125" style="2" customWidth="1"/>
    <col min="11" max="11" width="14.28515625" style="2" customWidth="1"/>
    <col min="12" max="12" width="11.42578125" style="2"/>
    <col min="13" max="13" width="13" style="2" customWidth="1"/>
    <col min="14" max="14" width="10" style="2" customWidth="1"/>
    <col min="15" max="75" width="11.42578125" style="2"/>
    <col min="76" max="76" width="11.42578125" style="3"/>
    <col min="77" max="77" width="11.7109375" style="4" customWidth="1"/>
    <col min="78" max="78" width="12.28515625" style="4" customWidth="1"/>
    <col min="79" max="104" width="12.28515625" style="5" hidden="1" customWidth="1"/>
    <col min="105" max="16384" width="11.42578125" style="2"/>
  </cols>
  <sheetData>
    <row r="1" spans="1:92" ht="16.149999999999999" customHeight="1" x14ac:dyDescent="0.2">
      <c r="A1" s="1" t="s">
        <v>0</v>
      </c>
    </row>
    <row r="2" spans="1:92" ht="16.149999999999999" customHeight="1" x14ac:dyDescent="0.2">
      <c r="A2" s="1" t="str">
        <f>CONCATENATE("COMUNA: ",[9]NOMBRE!B2," - ","( ",[9]NOMBRE!C2,[9]NOMBRE!D2,[9]NOMBRE!E2,[9]NOMBRE!F2,[9]NOMBRE!G2," )")</f>
        <v>COMUNA: LINARES - ( 07401 )</v>
      </c>
    </row>
    <row r="3" spans="1:92" ht="16.149999999999999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CG3" s="6"/>
      <c r="CH3" s="6"/>
      <c r="CI3" s="6"/>
      <c r="CJ3" s="6"/>
      <c r="CK3" s="6"/>
      <c r="CL3" s="6"/>
      <c r="CM3" s="6"/>
      <c r="CN3" s="6"/>
    </row>
    <row r="4" spans="1:92" ht="16.149999999999999" customHeight="1" x14ac:dyDescent="0.2">
      <c r="A4" s="1" t="str">
        <f>CONCATENATE("MES: ",[9]NOMBRE!B6," - ","( ",[9]NOMBRE!C6,[9]NOMBRE!D6," )")</f>
        <v>MES: AGOSTO - ( 08 )</v>
      </c>
      <c r="CG4" s="6"/>
      <c r="CH4" s="6"/>
      <c r="CI4" s="6"/>
      <c r="CJ4" s="6"/>
      <c r="CK4" s="6"/>
      <c r="CL4" s="6"/>
      <c r="CM4" s="6"/>
      <c r="CN4" s="6"/>
    </row>
    <row r="5" spans="1:92" ht="16.149999999999999" customHeight="1" x14ac:dyDescent="0.2">
      <c r="A5" s="1" t="str">
        <f>CONCATENATE("AÑO: ",[9]NOMBRE!B7)</f>
        <v>AÑO: 2019</v>
      </c>
      <c r="CG5" s="6"/>
      <c r="CH5" s="6"/>
      <c r="CI5" s="6"/>
      <c r="CJ5" s="6"/>
      <c r="CK5" s="6"/>
      <c r="CL5" s="6"/>
      <c r="CM5" s="6"/>
      <c r="CN5" s="6"/>
    </row>
    <row r="6" spans="1:92" ht="15" x14ac:dyDescent="0.2">
      <c r="F6" s="7" t="s">
        <v>1</v>
      </c>
      <c r="CG6" s="6"/>
      <c r="CH6" s="6"/>
      <c r="CI6" s="6"/>
      <c r="CJ6" s="6"/>
      <c r="CK6" s="6"/>
      <c r="CL6" s="6"/>
      <c r="CM6" s="6"/>
      <c r="CN6" s="6"/>
    </row>
    <row r="7" spans="1:92" ht="1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9"/>
      <c r="L7" s="10"/>
      <c r="CG7" s="6"/>
      <c r="CH7" s="6"/>
      <c r="CI7" s="6"/>
      <c r="CJ7" s="6"/>
      <c r="CK7" s="6"/>
      <c r="CL7" s="6"/>
      <c r="CM7" s="6"/>
      <c r="CN7" s="6"/>
    </row>
    <row r="8" spans="1:92" ht="31.9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CG8" s="6"/>
      <c r="CH8" s="6"/>
      <c r="CI8" s="6"/>
      <c r="CJ8" s="6"/>
      <c r="CK8" s="6"/>
      <c r="CL8" s="6"/>
      <c r="CM8" s="6"/>
      <c r="CN8" s="6"/>
    </row>
    <row r="9" spans="1:92" ht="14.25" customHeight="1" x14ac:dyDescent="0.2">
      <c r="A9" s="284" t="s">
        <v>3</v>
      </c>
      <c r="B9" s="285" t="s">
        <v>4</v>
      </c>
      <c r="C9" s="286" t="s">
        <v>5</v>
      </c>
      <c r="D9" s="287" t="s">
        <v>6</v>
      </c>
      <c r="E9" s="287" t="s">
        <v>106</v>
      </c>
      <c r="F9" s="301" t="s">
        <v>8</v>
      </c>
      <c r="G9" s="290" t="s">
        <v>9</v>
      </c>
      <c r="H9" s="291"/>
      <c r="I9" s="291"/>
      <c r="J9" s="292"/>
      <c r="K9" s="290" t="s">
        <v>10</v>
      </c>
      <c r="L9" s="291"/>
      <c r="M9" s="291"/>
      <c r="N9" s="291"/>
      <c r="O9" s="292"/>
      <c r="P9" s="290" t="s">
        <v>11</v>
      </c>
      <c r="Q9" s="291"/>
      <c r="R9" s="291"/>
      <c r="S9" s="291"/>
      <c r="T9" s="292"/>
      <c r="U9" s="290" t="s">
        <v>12</v>
      </c>
      <c r="V9" s="291"/>
      <c r="W9" s="291"/>
      <c r="X9" s="291"/>
      <c r="Y9" s="292"/>
      <c r="BX9" s="2"/>
      <c r="BY9" s="13"/>
      <c r="CG9" s="6"/>
      <c r="CH9" s="6"/>
      <c r="CI9" s="6"/>
      <c r="CJ9" s="6"/>
      <c r="CK9" s="6"/>
      <c r="CL9" s="6"/>
      <c r="CM9" s="6"/>
      <c r="CN9" s="6"/>
    </row>
    <row r="10" spans="1:92" ht="21.75" customHeight="1" x14ac:dyDescent="0.2">
      <c r="A10" s="284"/>
      <c r="B10" s="285"/>
      <c r="C10" s="286"/>
      <c r="D10" s="288"/>
      <c r="E10" s="288"/>
      <c r="F10" s="301"/>
      <c r="G10" s="293"/>
      <c r="H10" s="294"/>
      <c r="I10" s="294"/>
      <c r="J10" s="295"/>
      <c r="K10" s="293"/>
      <c r="L10" s="294"/>
      <c r="M10" s="294"/>
      <c r="N10" s="294"/>
      <c r="O10" s="295"/>
      <c r="P10" s="293"/>
      <c r="Q10" s="294"/>
      <c r="R10" s="294"/>
      <c r="S10" s="294"/>
      <c r="T10" s="295"/>
      <c r="U10" s="293"/>
      <c r="V10" s="294"/>
      <c r="W10" s="294"/>
      <c r="X10" s="294"/>
      <c r="Y10" s="295"/>
      <c r="BX10" s="2"/>
      <c r="BY10" s="13"/>
      <c r="CG10" s="6"/>
      <c r="CH10" s="6"/>
      <c r="CI10" s="6"/>
      <c r="CJ10" s="6"/>
      <c r="CK10" s="6"/>
      <c r="CL10" s="6"/>
      <c r="CM10" s="6"/>
      <c r="CN10" s="6"/>
    </row>
    <row r="11" spans="1:92" ht="31.5" customHeight="1" x14ac:dyDescent="0.2">
      <c r="A11" s="284"/>
      <c r="B11" s="285"/>
      <c r="C11" s="286"/>
      <c r="D11" s="289"/>
      <c r="E11" s="289"/>
      <c r="F11" s="301"/>
      <c r="G11" s="14" t="s">
        <v>13</v>
      </c>
      <c r="H11" s="15" t="s">
        <v>14</v>
      </c>
      <c r="I11" s="15" t="s">
        <v>15</v>
      </c>
      <c r="J11" s="253" t="s">
        <v>16</v>
      </c>
      <c r="K11" s="14" t="s">
        <v>13</v>
      </c>
      <c r="L11" s="15" t="s">
        <v>14</v>
      </c>
      <c r="M11" s="15" t="s">
        <v>15</v>
      </c>
      <c r="N11" s="15" t="s">
        <v>16</v>
      </c>
      <c r="O11" s="253" t="s">
        <v>17</v>
      </c>
      <c r="P11" s="14" t="s">
        <v>13</v>
      </c>
      <c r="Q11" s="15" t="s">
        <v>14</v>
      </c>
      <c r="R11" s="15" t="s">
        <v>15</v>
      </c>
      <c r="S11" s="15" t="s">
        <v>16</v>
      </c>
      <c r="T11" s="253" t="s">
        <v>17</v>
      </c>
      <c r="U11" s="14" t="s">
        <v>13</v>
      </c>
      <c r="V11" s="15" t="s">
        <v>14</v>
      </c>
      <c r="W11" s="15" t="s">
        <v>15</v>
      </c>
      <c r="X11" s="15" t="s">
        <v>16</v>
      </c>
      <c r="Y11" s="253" t="s">
        <v>17</v>
      </c>
      <c r="BX11" s="2"/>
      <c r="BY11" s="13"/>
      <c r="CG11" s="6"/>
      <c r="CH11" s="6"/>
      <c r="CI11" s="6"/>
      <c r="CJ11" s="6"/>
      <c r="CK11" s="6"/>
      <c r="CL11" s="6"/>
      <c r="CM11" s="6"/>
      <c r="CN11" s="6"/>
    </row>
    <row r="12" spans="1:92" ht="20.25" customHeight="1" x14ac:dyDescent="0.2">
      <c r="A12" s="252" t="s">
        <v>18</v>
      </c>
      <c r="B12" s="18">
        <f t="shared" ref="B12:O12" si="0">SUM(B13:B16)</f>
        <v>5</v>
      </c>
      <c r="C12" s="19">
        <f>SUM(C13:C16)</f>
        <v>5</v>
      </c>
      <c r="D12" s="20">
        <f t="shared" si="0"/>
        <v>5</v>
      </c>
      <c r="E12" s="20">
        <f t="shared" si="0"/>
        <v>1312</v>
      </c>
      <c r="F12" s="21">
        <f t="shared" si="0"/>
        <v>1312</v>
      </c>
      <c r="G12" s="22">
        <f t="shared" si="0"/>
        <v>568</v>
      </c>
      <c r="H12" s="20">
        <f t="shared" si="0"/>
        <v>568</v>
      </c>
      <c r="I12" s="20">
        <f t="shared" si="0"/>
        <v>0</v>
      </c>
      <c r="J12" s="21">
        <f t="shared" si="0"/>
        <v>0</v>
      </c>
      <c r="K12" s="22">
        <f t="shared" si="0"/>
        <v>499.23333333333335</v>
      </c>
      <c r="L12" s="20">
        <f t="shared" si="0"/>
        <v>414.23333333333335</v>
      </c>
      <c r="M12" s="20">
        <f t="shared" si="0"/>
        <v>6.5</v>
      </c>
      <c r="N12" s="20">
        <f t="shared" si="0"/>
        <v>0</v>
      </c>
      <c r="O12" s="21">
        <f t="shared" si="0"/>
        <v>78.5</v>
      </c>
      <c r="P12" s="23">
        <f t="shared" ref="P12:Y12" si="1">SUM(P13:P16)</f>
        <v>334.0333333333333</v>
      </c>
      <c r="Q12" s="24">
        <f t="shared" si="1"/>
        <v>115.35</v>
      </c>
      <c r="R12" s="24">
        <f t="shared" si="1"/>
        <v>142.73333333333332</v>
      </c>
      <c r="S12" s="24">
        <f t="shared" si="1"/>
        <v>7.95</v>
      </c>
      <c r="T12" s="25">
        <f t="shared" si="1"/>
        <v>68</v>
      </c>
      <c r="U12" s="23">
        <f t="shared" si="1"/>
        <v>95.066666666666677</v>
      </c>
      <c r="V12" s="24">
        <f>SUM(V13:V16)</f>
        <v>75.666666666666671</v>
      </c>
      <c r="W12" s="24">
        <f t="shared" si="1"/>
        <v>1.1499999999999999</v>
      </c>
      <c r="X12" s="24">
        <f t="shared" si="1"/>
        <v>0</v>
      </c>
      <c r="Y12" s="25">
        <f t="shared" si="1"/>
        <v>18.25</v>
      </c>
      <c r="BX12" s="2"/>
      <c r="BY12" s="13"/>
      <c r="CG12" s="6"/>
      <c r="CH12" s="6"/>
      <c r="CI12" s="6"/>
      <c r="CJ12" s="6"/>
      <c r="CK12" s="6"/>
      <c r="CL12" s="6"/>
      <c r="CM12" s="6"/>
      <c r="CN12" s="6"/>
    </row>
    <row r="13" spans="1:92" ht="20.25" customHeight="1" x14ac:dyDescent="0.2">
      <c r="A13" s="26" t="s">
        <v>19</v>
      </c>
      <c r="B13" s="27">
        <v>4</v>
      </c>
      <c r="C13" s="28">
        <v>4</v>
      </c>
      <c r="D13" s="28">
        <v>4</v>
      </c>
      <c r="E13" s="28">
        <v>568</v>
      </c>
      <c r="F13" s="28">
        <v>568</v>
      </c>
      <c r="G13" s="29">
        <f>SUM(H13:J13)</f>
        <v>568</v>
      </c>
      <c r="H13" s="30">
        <v>568</v>
      </c>
      <c r="I13" s="28"/>
      <c r="J13" s="28"/>
      <c r="K13" s="31">
        <f>SUM(L13:O13)</f>
        <v>344.73333333333335</v>
      </c>
      <c r="L13" s="30">
        <v>280.48333333333335</v>
      </c>
      <c r="M13" s="28">
        <v>6.5</v>
      </c>
      <c r="N13" s="32">
        <v>0</v>
      </c>
      <c r="O13" s="33">
        <v>57.75</v>
      </c>
      <c r="P13" s="34">
        <f>SUM(Q13:T13)</f>
        <v>234.31666666666663</v>
      </c>
      <c r="Q13" s="35">
        <v>29.883333333333333</v>
      </c>
      <c r="R13" s="36">
        <v>142.73333333333332</v>
      </c>
      <c r="S13" s="37">
        <v>7.95</v>
      </c>
      <c r="T13" s="38">
        <v>53.75</v>
      </c>
      <c r="U13" s="34">
        <f>SUM(V13:Y13)</f>
        <v>20.200000000000003</v>
      </c>
      <c r="V13" s="35">
        <v>13.05</v>
      </c>
      <c r="W13" s="36">
        <v>1.1499999999999999</v>
      </c>
      <c r="X13" s="37">
        <v>0</v>
      </c>
      <c r="Y13" s="38">
        <v>6</v>
      </c>
      <c r="BX13" s="2"/>
      <c r="BY13" s="13"/>
      <c r="CG13" s="6"/>
      <c r="CH13" s="6"/>
      <c r="CI13" s="6"/>
      <c r="CJ13" s="6"/>
      <c r="CK13" s="6"/>
      <c r="CL13" s="6"/>
      <c r="CM13" s="6"/>
      <c r="CN13" s="6"/>
    </row>
    <row r="14" spans="1:92" ht="20.25" customHeight="1" x14ac:dyDescent="0.2">
      <c r="A14" s="39" t="s">
        <v>20</v>
      </c>
      <c r="B14" s="40">
        <v>1</v>
      </c>
      <c r="C14" s="41">
        <v>1</v>
      </c>
      <c r="D14" s="41">
        <v>1</v>
      </c>
      <c r="E14" s="41">
        <v>744</v>
      </c>
      <c r="F14" s="41">
        <v>744</v>
      </c>
      <c r="G14" s="42">
        <f>SUM(H14:J14)</f>
        <v>0</v>
      </c>
      <c r="H14" s="43">
        <v>0</v>
      </c>
      <c r="I14" s="41">
        <v>0</v>
      </c>
      <c r="J14" s="41">
        <v>0</v>
      </c>
      <c r="K14" s="44">
        <f>SUM(L14:O14)</f>
        <v>154.5</v>
      </c>
      <c r="L14" s="43">
        <v>133.75</v>
      </c>
      <c r="M14" s="41"/>
      <c r="N14" s="45"/>
      <c r="O14" s="46">
        <v>20.75</v>
      </c>
      <c r="P14" s="47">
        <f>SUM(Q14:T14)</f>
        <v>99.716666666666669</v>
      </c>
      <c r="Q14" s="48">
        <v>85.466666666666669</v>
      </c>
      <c r="R14" s="49"/>
      <c r="S14" s="50"/>
      <c r="T14" s="51">
        <v>14.25</v>
      </c>
      <c r="U14" s="47">
        <f>SUM(V14:Y14)</f>
        <v>74.866666666666674</v>
      </c>
      <c r="V14" s="48">
        <v>62.616666666666667</v>
      </c>
      <c r="W14" s="49"/>
      <c r="X14" s="50"/>
      <c r="Y14" s="51">
        <v>12.25</v>
      </c>
      <c r="BX14" s="2"/>
      <c r="BY14" s="13"/>
      <c r="CG14" s="6"/>
      <c r="CH14" s="6"/>
      <c r="CI14" s="6"/>
      <c r="CJ14" s="6"/>
      <c r="CK14" s="6"/>
      <c r="CL14" s="6"/>
      <c r="CM14" s="6"/>
      <c r="CN14" s="6"/>
    </row>
    <row r="15" spans="1:92" ht="20.25" customHeight="1" x14ac:dyDescent="0.2">
      <c r="A15" s="52" t="s">
        <v>21</v>
      </c>
      <c r="B15" s="40"/>
      <c r="C15" s="41"/>
      <c r="D15" s="41"/>
      <c r="E15" s="41"/>
      <c r="F15" s="41"/>
      <c r="G15" s="44">
        <f>SUM(H15:J15)</f>
        <v>0</v>
      </c>
      <c r="H15" s="43"/>
      <c r="I15" s="41"/>
      <c r="J15" s="41"/>
      <c r="K15" s="44">
        <f>SUM(L15:O15)</f>
        <v>0</v>
      </c>
      <c r="L15" s="43"/>
      <c r="M15" s="41"/>
      <c r="N15" s="45"/>
      <c r="O15" s="46"/>
      <c r="P15" s="47">
        <f>SUM(Q15:T15)</f>
        <v>0</v>
      </c>
      <c r="Q15" s="48"/>
      <c r="R15" s="49"/>
      <c r="S15" s="50"/>
      <c r="T15" s="51"/>
      <c r="U15" s="47">
        <f>SUM(V15:Y15)</f>
        <v>0</v>
      </c>
      <c r="V15" s="48"/>
      <c r="W15" s="49"/>
      <c r="X15" s="50"/>
      <c r="Y15" s="51"/>
      <c r="BX15" s="2"/>
      <c r="BY15" s="13"/>
      <c r="CG15" s="6"/>
      <c r="CH15" s="6"/>
      <c r="CI15" s="6"/>
      <c r="CJ15" s="6"/>
      <c r="CK15" s="6"/>
      <c r="CL15" s="6"/>
      <c r="CM15" s="6"/>
      <c r="CN15" s="6"/>
    </row>
    <row r="16" spans="1:92" ht="20.25" customHeight="1" x14ac:dyDescent="0.2">
      <c r="A16" s="53" t="s">
        <v>22</v>
      </c>
      <c r="B16" s="54"/>
      <c r="C16" s="55"/>
      <c r="D16" s="56"/>
      <c r="E16" s="56"/>
      <c r="F16" s="57"/>
      <c r="G16" s="58">
        <f>SUM(H16:J16)</f>
        <v>0</v>
      </c>
      <c r="H16" s="59"/>
      <c r="I16" s="55"/>
      <c r="J16" s="55"/>
      <c r="K16" s="60">
        <f>SUM(L16:O16)</f>
        <v>0</v>
      </c>
      <c r="L16" s="59"/>
      <c r="M16" s="55"/>
      <c r="N16" s="61"/>
      <c r="O16" s="62"/>
      <c r="P16" s="63">
        <f>SUM(Q16:T16)</f>
        <v>0</v>
      </c>
      <c r="Q16" s="64"/>
      <c r="R16" s="65"/>
      <c r="S16" s="66"/>
      <c r="T16" s="67"/>
      <c r="U16" s="63">
        <f>SUM(V16:Y16)</f>
        <v>0</v>
      </c>
      <c r="V16" s="64"/>
      <c r="W16" s="65"/>
      <c r="X16" s="66"/>
      <c r="Y16" s="67"/>
      <c r="BX16" s="2"/>
      <c r="BY16" s="13"/>
      <c r="CG16" s="6"/>
      <c r="CH16" s="6"/>
      <c r="CI16" s="6"/>
      <c r="CJ16" s="6"/>
      <c r="CK16" s="6"/>
      <c r="CL16" s="6"/>
      <c r="CM16" s="6"/>
      <c r="CN16" s="6"/>
    </row>
    <row r="17" spans="1:92" ht="31.9" customHeight="1" x14ac:dyDescent="0.2">
      <c r="A17" s="68" t="s">
        <v>23</v>
      </c>
      <c r="B17" s="69"/>
      <c r="C17" s="69"/>
      <c r="D17" s="69"/>
      <c r="E17" s="69"/>
      <c r="F17" s="69"/>
      <c r="G17" s="69"/>
      <c r="H17" s="70"/>
      <c r="I17" s="71"/>
      <c r="J17" s="72"/>
      <c r="K17" s="73"/>
      <c r="L17" s="73"/>
      <c r="M17" s="74"/>
      <c r="N17" s="74"/>
      <c r="O17" s="74"/>
      <c r="P17" s="74"/>
      <c r="CG17" s="6"/>
      <c r="CH17" s="6"/>
      <c r="CI17" s="6"/>
      <c r="CJ17" s="6"/>
      <c r="CK17" s="6"/>
      <c r="CL17" s="6"/>
      <c r="CM17" s="6"/>
      <c r="CN17" s="6"/>
    </row>
    <row r="18" spans="1:92" ht="31.5" x14ac:dyDescent="0.2">
      <c r="A18" s="257" t="s">
        <v>24</v>
      </c>
      <c r="B18" s="76" t="s">
        <v>25</v>
      </c>
      <c r="C18" s="77" t="s">
        <v>26</v>
      </c>
      <c r="D18" s="78" t="s">
        <v>27</v>
      </c>
      <c r="E18" s="78" t="s">
        <v>28</v>
      </c>
      <c r="F18" s="78" t="s">
        <v>29</v>
      </c>
      <c r="G18" s="79" t="s">
        <v>30</v>
      </c>
      <c r="H18" s="80"/>
      <c r="I18" s="81"/>
      <c r="J18" s="81"/>
      <c r="K18" s="82"/>
      <c r="L18" s="82"/>
      <c r="M18" s="74"/>
      <c r="N18" s="74"/>
      <c r="O18" s="74"/>
      <c r="P18" s="74"/>
      <c r="CG18" s="6"/>
      <c r="CH18" s="6"/>
      <c r="CI18" s="6"/>
      <c r="CJ18" s="6"/>
      <c r="CK18" s="6"/>
      <c r="CL18" s="6"/>
      <c r="CM18" s="6"/>
      <c r="CN18" s="6"/>
    </row>
    <row r="19" spans="1:92" ht="21" customHeight="1" x14ac:dyDescent="0.2">
      <c r="A19" s="83" t="s">
        <v>31</v>
      </c>
      <c r="B19" s="84">
        <f>SUM(C19:G19)</f>
        <v>6</v>
      </c>
      <c r="C19" s="85"/>
      <c r="D19" s="86"/>
      <c r="E19" s="86">
        <v>6</v>
      </c>
      <c r="F19" s="86"/>
      <c r="G19" s="87"/>
      <c r="H19" s="88"/>
      <c r="I19" s="81"/>
      <c r="J19" s="81"/>
      <c r="K19" s="82"/>
      <c r="L19" s="82"/>
      <c r="M19" s="74"/>
      <c r="N19" s="74"/>
      <c r="O19" s="74"/>
      <c r="P19" s="74"/>
      <c r="CG19" s="6"/>
      <c r="CH19" s="6"/>
      <c r="CI19" s="6"/>
      <c r="CJ19" s="6"/>
      <c r="CK19" s="6"/>
      <c r="CL19" s="6"/>
      <c r="CM19" s="6"/>
      <c r="CN19" s="6"/>
    </row>
    <row r="20" spans="1:92" ht="21" customHeight="1" x14ac:dyDescent="0.2">
      <c r="A20" s="89" t="s">
        <v>32</v>
      </c>
      <c r="B20" s="90">
        <f>SUM(C20:G20)</f>
        <v>208</v>
      </c>
      <c r="C20" s="91"/>
      <c r="D20" s="92"/>
      <c r="E20" s="92">
        <v>208</v>
      </c>
      <c r="F20" s="92"/>
      <c r="G20" s="93"/>
      <c r="H20" s="88"/>
      <c r="I20" s="81"/>
      <c r="J20" s="81"/>
      <c r="K20" s="82"/>
      <c r="L20" s="82"/>
      <c r="M20" s="74"/>
      <c r="N20" s="74"/>
      <c r="O20" s="74"/>
      <c r="P20" s="74"/>
      <c r="CG20" s="6"/>
      <c r="CH20" s="6"/>
      <c r="CI20" s="6"/>
      <c r="CJ20" s="6"/>
      <c r="CK20" s="6"/>
      <c r="CL20" s="6"/>
      <c r="CM20" s="6"/>
      <c r="CN20" s="6"/>
    </row>
    <row r="21" spans="1:92" ht="21" customHeight="1" x14ac:dyDescent="0.2">
      <c r="A21" s="89" t="s">
        <v>33</v>
      </c>
      <c r="B21" s="90">
        <f>SUM(C21:G21)</f>
        <v>208</v>
      </c>
      <c r="C21" s="91"/>
      <c r="D21" s="92"/>
      <c r="E21" s="92">
        <v>208</v>
      </c>
      <c r="F21" s="92"/>
      <c r="G21" s="93"/>
      <c r="H21" s="88"/>
      <c r="I21" s="81"/>
      <c r="J21" s="81"/>
      <c r="K21" s="82"/>
      <c r="L21" s="82"/>
      <c r="M21" s="74"/>
      <c r="N21" s="74"/>
      <c r="O21" s="74"/>
      <c r="P21" s="74"/>
      <c r="CG21" s="6"/>
      <c r="CH21" s="6"/>
      <c r="CI21" s="6"/>
      <c r="CJ21" s="6"/>
      <c r="CK21" s="6"/>
      <c r="CL21" s="6"/>
      <c r="CM21" s="6"/>
      <c r="CN21" s="6"/>
    </row>
    <row r="22" spans="1:92" ht="21" customHeight="1" x14ac:dyDescent="0.2">
      <c r="A22" s="89" t="s">
        <v>34</v>
      </c>
      <c r="B22" s="90">
        <f>SUM(C22:G22)</f>
        <v>208</v>
      </c>
      <c r="C22" s="91"/>
      <c r="D22" s="92"/>
      <c r="E22" s="92">
        <v>208</v>
      </c>
      <c r="F22" s="92"/>
      <c r="G22" s="93"/>
      <c r="H22" s="88"/>
      <c r="I22" s="81"/>
      <c r="J22" s="94"/>
      <c r="K22" s="82"/>
      <c r="L22" s="82"/>
      <c r="M22" s="74"/>
      <c r="N22" s="74"/>
      <c r="O22" s="74"/>
      <c r="P22" s="74"/>
      <c r="CG22" s="6"/>
      <c r="CH22" s="6"/>
      <c r="CI22" s="6"/>
      <c r="CJ22" s="6"/>
      <c r="CK22" s="6"/>
      <c r="CL22" s="6"/>
      <c r="CM22" s="6"/>
      <c r="CN22" s="6"/>
    </row>
    <row r="23" spans="1:92" ht="21" customHeight="1" x14ac:dyDescent="0.2">
      <c r="A23" s="95" t="s">
        <v>35</v>
      </c>
      <c r="B23" s="96">
        <f>SUM(C23:G23)</f>
        <v>208</v>
      </c>
      <c r="C23" s="97"/>
      <c r="D23" s="98"/>
      <c r="E23" s="98">
        <v>208</v>
      </c>
      <c r="F23" s="98"/>
      <c r="G23" s="99"/>
      <c r="H23" s="88"/>
      <c r="I23" s="81"/>
      <c r="J23" s="81"/>
      <c r="K23" s="82"/>
      <c r="L23" s="82"/>
      <c r="M23" s="74"/>
      <c r="N23" s="74"/>
      <c r="O23" s="74"/>
      <c r="P23" s="74"/>
      <c r="CG23" s="6"/>
      <c r="CH23" s="6"/>
      <c r="CI23" s="6"/>
      <c r="CJ23" s="6"/>
      <c r="CK23" s="6"/>
      <c r="CL23" s="6"/>
      <c r="CM23" s="6"/>
      <c r="CN23" s="6"/>
    </row>
    <row r="24" spans="1:92" ht="31.9" customHeight="1" x14ac:dyDescent="0.2">
      <c r="A24" s="68" t="s">
        <v>36</v>
      </c>
      <c r="B24" s="94"/>
      <c r="C24" s="94"/>
      <c r="D24" s="100"/>
      <c r="E24" s="100"/>
      <c r="CG24" s="6"/>
      <c r="CH24" s="6"/>
      <c r="CI24" s="6"/>
      <c r="CJ24" s="6"/>
      <c r="CK24" s="6"/>
      <c r="CL24" s="6"/>
      <c r="CM24" s="6"/>
      <c r="CN24" s="6"/>
    </row>
    <row r="25" spans="1:92" ht="31.9" customHeight="1" x14ac:dyDescent="0.2">
      <c r="A25" s="68" t="s">
        <v>37</v>
      </c>
      <c r="B25" s="72"/>
      <c r="C25" s="100"/>
      <c r="D25" s="100"/>
      <c r="E25" s="100"/>
      <c r="F25" s="100"/>
      <c r="G25" s="100"/>
      <c r="H25" s="100"/>
      <c r="I25" s="94"/>
      <c r="J25" s="94"/>
      <c r="K25" s="101"/>
      <c r="L25" s="100"/>
      <c r="CG25" s="6"/>
      <c r="CH25" s="6"/>
      <c r="CI25" s="6"/>
      <c r="CJ25" s="6"/>
      <c r="CK25" s="6"/>
      <c r="CL25" s="6"/>
      <c r="CM25" s="6"/>
      <c r="CN25" s="6"/>
    </row>
    <row r="26" spans="1:92" ht="24.75" customHeight="1" x14ac:dyDescent="0.2">
      <c r="A26" s="102" t="s">
        <v>24</v>
      </c>
      <c r="B26" s="102" t="s">
        <v>25</v>
      </c>
      <c r="C26" s="94"/>
      <c r="D26" s="82"/>
      <c r="E26" s="82"/>
      <c r="F26" s="82"/>
      <c r="G26" s="82"/>
      <c r="H26" s="82"/>
      <c r="I26" s="81"/>
      <c r="J26" s="81"/>
      <c r="K26" s="103"/>
      <c r="L26" s="82"/>
      <c r="CG26" s="6"/>
      <c r="CH26" s="6"/>
      <c r="CI26" s="6"/>
      <c r="CJ26" s="6"/>
      <c r="CK26" s="6"/>
      <c r="CL26" s="6"/>
      <c r="CM26" s="6"/>
      <c r="CN26" s="6"/>
    </row>
    <row r="27" spans="1:92" ht="17.25" customHeight="1" x14ac:dyDescent="0.2">
      <c r="A27" s="104" t="s">
        <v>32</v>
      </c>
      <c r="B27" s="105">
        <v>36</v>
      </c>
      <c r="C27" s="88"/>
      <c r="D27" s="82"/>
      <c r="E27" s="82"/>
      <c r="F27" s="82"/>
      <c r="G27" s="82"/>
      <c r="H27" s="82"/>
      <c r="I27" s="82"/>
      <c r="J27" s="82"/>
      <c r="K27" s="103"/>
      <c r="L27" s="82"/>
      <c r="CG27" s="6"/>
      <c r="CH27" s="6"/>
      <c r="CI27" s="6"/>
      <c r="CJ27" s="6"/>
      <c r="CK27" s="6"/>
      <c r="CL27" s="6"/>
      <c r="CM27" s="6"/>
      <c r="CN27" s="6"/>
    </row>
    <row r="28" spans="1:92" ht="17.25" customHeight="1" x14ac:dyDescent="0.2">
      <c r="A28" s="89" t="s">
        <v>33</v>
      </c>
      <c r="B28" s="105">
        <v>51</v>
      </c>
      <c r="C28" s="88"/>
      <c r="D28" s="82"/>
      <c r="E28" s="82"/>
      <c r="F28" s="82"/>
      <c r="G28" s="82"/>
      <c r="H28" s="82"/>
      <c r="I28" s="82"/>
      <c r="J28" s="82"/>
      <c r="K28" s="103"/>
      <c r="L28" s="82"/>
      <c r="CG28" s="6"/>
      <c r="CH28" s="6"/>
      <c r="CI28" s="6"/>
      <c r="CJ28" s="6"/>
      <c r="CK28" s="6"/>
      <c r="CL28" s="6"/>
      <c r="CM28" s="6"/>
      <c r="CN28" s="6"/>
    </row>
    <row r="29" spans="1:92" ht="17.25" customHeight="1" x14ac:dyDescent="0.2">
      <c r="A29" s="104" t="s">
        <v>38</v>
      </c>
      <c r="B29" s="105">
        <v>419</v>
      </c>
      <c r="C29" s="88"/>
      <c r="D29" s="82"/>
      <c r="E29" s="82"/>
      <c r="F29" s="82"/>
      <c r="G29" s="82"/>
      <c r="H29" s="82"/>
      <c r="I29" s="82"/>
      <c r="J29" s="82"/>
      <c r="K29" s="103"/>
      <c r="L29" s="82"/>
      <c r="CG29" s="6"/>
      <c r="CH29" s="6"/>
      <c r="CI29" s="6"/>
      <c r="CJ29" s="6"/>
      <c r="CK29" s="6"/>
      <c r="CL29" s="6"/>
      <c r="CM29" s="6"/>
      <c r="CN29" s="6"/>
    </row>
    <row r="30" spans="1:92" ht="17.25" customHeight="1" x14ac:dyDescent="0.2">
      <c r="A30" s="104" t="s">
        <v>35</v>
      </c>
      <c r="B30" s="105">
        <v>36</v>
      </c>
      <c r="C30" s="88"/>
      <c r="D30" s="82"/>
      <c r="E30" s="82"/>
      <c r="F30" s="82"/>
      <c r="G30" s="82"/>
      <c r="H30" s="82"/>
      <c r="I30" s="82"/>
      <c r="J30" s="100"/>
      <c r="K30" s="103"/>
      <c r="L30" s="82"/>
      <c r="CG30" s="6"/>
      <c r="CH30" s="6"/>
      <c r="CI30" s="6"/>
      <c r="CJ30" s="6"/>
      <c r="CK30" s="6"/>
      <c r="CL30" s="6"/>
      <c r="CM30" s="6"/>
      <c r="CN30" s="6"/>
    </row>
    <row r="31" spans="1:92" ht="17.25" customHeight="1" x14ac:dyDescent="0.2">
      <c r="A31" s="106" t="s">
        <v>39</v>
      </c>
      <c r="B31" s="105">
        <v>0</v>
      </c>
      <c r="C31" s="88"/>
      <c r="D31" s="82"/>
      <c r="E31" s="82"/>
      <c r="F31" s="82"/>
      <c r="G31" s="82"/>
      <c r="H31" s="82"/>
      <c r="I31" s="82"/>
      <c r="J31" s="82"/>
      <c r="K31" s="103"/>
      <c r="L31" s="82"/>
      <c r="M31" s="107"/>
      <c r="CG31" s="6"/>
      <c r="CH31" s="6"/>
      <c r="CI31" s="6"/>
      <c r="CJ31" s="6"/>
      <c r="CK31" s="6"/>
      <c r="CL31" s="6"/>
      <c r="CM31" s="6"/>
      <c r="CN31" s="6"/>
    </row>
    <row r="32" spans="1:92" ht="17.25" customHeight="1" x14ac:dyDescent="0.2">
      <c r="A32" s="96" t="s">
        <v>40</v>
      </c>
      <c r="B32" s="108">
        <v>3</v>
      </c>
      <c r="C32" s="88"/>
      <c r="D32" s="82"/>
      <c r="E32" s="82"/>
      <c r="F32" s="109"/>
      <c r="G32" s="82"/>
      <c r="H32" s="82"/>
      <c r="I32" s="82"/>
      <c r="J32" s="82"/>
      <c r="K32" s="103"/>
      <c r="L32" s="82"/>
      <c r="M32" s="107"/>
      <c r="CG32" s="6"/>
      <c r="CH32" s="6"/>
      <c r="CI32" s="6"/>
      <c r="CJ32" s="6"/>
      <c r="CK32" s="6"/>
      <c r="CL32" s="6"/>
      <c r="CM32" s="6"/>
      <c r="CN32" s="6"/>
    </row>
    <row r="33" spans="1:92" ht="23.25" customHeight="1" x14ac:dyDescent="0.2">
      <c r="A33" s="68" t="s">
        <v>41</v>
      </c>
      <c r="B33" s="72"/>
      <c r="C33" s="110"/>
      <c r="D33" s="111"/>
      <c r="E33" s="111"/>
      <c r="F33" s="112"/>
      <c r="G33" s="82"/>
      <c r="H33" s="82"/>
      <c r="I33" s="82"/>
      <c r="J33" s="82"/>
      <c r="K33" s="103"/>
      <c r="L33" s="82"/>
      <c r="M33" s="107"/>
      <c r="CG33" s="6"/>
      <c r="CH33" s="6"/>
      <c r="CI33" s="6"/>
      <c r="CJ33" s="6"/>
      <c r="CK33" s="6"/>
      <c r="CL33" s="6"/>
      <c r="CM33" s="6"/>
      <c r="CN33" s="6"/>
    </row>
    <row r="34" spans="1:92" ht="49.9" customHeight="1" x14ac:dyDescent="0.2">
      <c r="A34" s="102" t="s">
        <v>42</v>
      </c>
      <c r="B34" s="102" t="s">
        <v>25</v>
      </c>
      <c r="C34" s="113" t="s">
        <v>43</v>
      </c>
      <c r="D34" s="114" t="s">
        <v>44</v>
      </c>
      <c r="E34" s="114" t="s">
        <v>45</v>
      </c>
      <c r="F34" s="115" t="s">
        <v>46</v>
      </c>
      <c r="G34" s="116"/>
      <c r="H34" s="82"/>
      <c r="I34" s="82"/>
      <c r="J34" s="82"/>
      <c r="K34" s="103"/>
      <c r="L34" s="82"/>
      <c r="M34" s="107"/>
      <c r="CG34" s="6"/>
      <c r="CH34" s="6"/>
      <c r="CI34" s="6"/>
      <c r="CJ34" s="6"/>
      <c r="CK34" s="6"/>
      <c r="CL34" s="6"/>
      <c r="CM34" s="6"/>
      <c r="CN34" s="6"/>
    </row>
    <row r="35" spans="1:92" ht="23.25" customHeight="1" x14ac:dyDescent="0.2">
      <c r="A35" s="117" t="s">
        <v>47</v>
      </c>
      <c r="B35" s="118">
        <f>SUM(C35:F35)</f>
        <v>655</v>
      </c>
      <c r="C35" s="119">
        <v>47</v>
      </c>
      <c r="D35" s="120">
        <v>192</v>
      </c>
      <c r="E35" s="120">
        <v>84</v>
      </c>
      <c r="F35" s="121">
        <v>332</v>
      </c>
      <c r="G35" s="122"/>
      <c r="H35" s="82"/>
      <c r="I35" s="82"/>
      <c r="J35" s="82"/>
      <c r="K35" s="103"/>
      <c r="L35" s="82"/>
      <c r="M35" s="107"/>
      <c r="CG35" s="6"/>
      <c r="CH35" s="6"/>
      <c r="CI35" s="6"/>
      <c r="CJ35" s="6"/>
      <c r="CK35" s="6"/>
      <c r="CL35" s="6"/>
      <c r="CM35" s="6"/>
      <c r="CN35" s="6"/>
    </row>
    <row r="36" spans="1:92" ht="31.9" customHeight="1" x14ac:dyDescent="0.2">
      <c r="A36" s="68" t="s">
        <v>48</v>
      </c>
      <c r="B36" s="74"/>
      <c r="C36" s="74"/>
      <c r="D36" s="74"/>
      <c r="CG36" s="6"/>
      <c r="CH36" s="6"/>
      <c r="CI36" s="6"/>
      <c r="CJ36" s="6"/>
      <c r="CK36" s="6"/>
      <c r="CL36" s="6"/>
      <c r="CM36" s="6"/>
      <c r="CN36" s="6"/>
    </row>
    <row r="37" spans="1:92" ht="31.9" customHeight="1" x14ac:dyDescent="0.2">
      <c r="A37" s="123" t="s">
        <v>49</v>
      </c>
      <c r="B37" s="82"/>
      <c r="C37" s="82"/>
      <c r="D37" s="124"/>
      <c r="E37" s="124"/>
      <c r="F37" s="124"/>
      <c r="G37" s="124"/>
      <c r="H37" s="124"/>
      <c r="I37" s="124"/>
      <c r="J37" s="125"/>
      <c r="K37" s="126"/>
      <c r="L37" s="125"/>
      <c r="M37" s="127"/>
      <c r="N37" s="13"/>
      <c r="O37" s="13"/>
      <c r="P37" s="13"/>
      <c r="CG37" s="6"/>
      <c r="CH37" s="6"/>
      <c r="CI37" s="6"/>
      <c r="CJ37" s="6"/>
      <c r="CK37" s="6"/>
      <c r="CL37" s="6"/>
      <c r="CM37" s="6"/>
      <c r="CN37" s="6"/>
    </row>
    <row r="38" spans="1:92" ht="22.5" customHeight="1" x14ac:dyDescent="0.2">
      <c r="A38" s="257" t="s">
        <v>24</v>
      </c>
      <c r="B38" s="76" t="s">
        <v>50</v>
      </c>
      <c r="C38" s="76" t="s">
        <v>51</v>
      </c>
      <c r="D38" s="128"/>
      <c r="E38" s="125"/>
      <c r="F38" s="125"/>
      <c r="G38" s="125"/>
      <c r="H38" s="125"/>
      <c r="I38" s="125"/>
      <c r="J38" s="125"/>
      <c r="K38" s="126"/>
      <c r="L38" s="125"/>
      <c r="M38" s="127"/>
      <c r="N38" s="13"/>
      <c r="O38" s="13"/>
      <c r="P38" s="13"/>
      <c r="CG38" s="6"/>
      <c r="CH38" s="6"/>
      <c r="CI38" s="6"/>
      <c r="CJ38" s="6"/>
      <c r="CK38" s="6"/>
      <c r="CL38" s="6"/>
      <c r="CM38" s="6"/>
      <c r="CN38" s="6"/>
    </row>
    <row r="39" spans="1:92" x14ac:dyDescent="0.2">
      <c r="A39" s="129" t="s">
        <v>52</v>
      </c>
      <c r="B39" s="130">
        <v>628</v>
      </c>
      <c r="C39" s="130">
        <v>2572</v>
      </c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"/>
      <c r="CG39" s="6"/>
      <c r="CH39" s="6"/>
      <c r="CI39" s="6"/>
      <c r="CJ39" s="6"/>
      <c r="CK39" s="6"/>
      <c r="CL39" s="6"/>
      <c r="CM39" s="6"/>
      <c r="CN39" s="6"/>
    </row>
    <row r="40" spans="1:92" x14ac:dyDescent="0.2">
      <c r="A40" s="133" t="s">
        <v>53</v>
      </c>
      <c r="B40" s="134">
        <v>162</v>
      </c>
      <c r="C40" s="134">
        <v>125</v>
      </c>
      <c r="D40" s="135" t="str">
        <f>CA40&amp;CB40</f>
        <v/>
      </c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"/>
      <c r="CA40" s="136" t="str">
        <f>IF(B40&gt;B39,"* El total de días camas con acompañamiento diurno NO debe ser MAYOR que el total de días camas ocupadas. ","")</f>
        <v/>
      </c>
      <c r="CB40" s="136" t="str">
        <f>IF(C40&gt;C39,"* El total de días camas con acompañamiento diurno NO debe ser MAYOR que el total de días camas ocupadas. ","")</f>
        <v/>
      </c>
      <c r="CC40" s="136"/>
      <c r="CD40" s="136"/>
      <c r="CE40" s="136"/>
      <c r="CF40" s="136"/>
      <c r="CG40" s="137">
        <f>IF(B40&gt;B39,1,0)</f>
        <v>0</v>
      </c>
      <c r="CH40" s="137">
        <f>IF(C40&gt;C39,1,0)</f>
        <v>0</v>
      </c>
      <c r="CI40" s="6"/>
      <c r="CJ40" s="6"/>
      <c r="CK40" s="6"/>
      <c r="CL40" s="6"/>
      <c r="CM40" s="6"/>
      <c r="CN40" s="6"/>
    </row>
    <row r="41" spans="1:92" ht="21" x14ac:dyDescent="0.2">
      <c r="A41" s="133" t="s">
        <v>54</v>
      </c>
      <c r="B41" s="134">
        <v>148</v>
      </c>
      <c r="C41" s="134">
        <v>83</v>
      </c>
      <c r="D41" s="135" t="str">
        <f t="shared" ref="D41:D42" si="2">CA41&amp;CB41</f>
        <v/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"/>
      <c r="CA41" s="136" t="str">
        <f>IF(OR(B41&gt;B39,B41&gt;B40),"* El nº de días camas con acompañamiento diurno de 6 horas NO debe ser MAYOR que el total de días camas ocupadas, ni el nº de días con acompañamiento diurno de 6 horas mayor que el nº de acompañamiento diurno. ","")</f>
        <v/>
      </c>
      <c r="CB41" s="136" t="str">
        <f>IF(OR(C41&gt;C39,C41&gt;C40),"* El nº de días camas con acompañamiento diurno de 6 horas NO debe ser MAYOR que el total de días camas ocupadas, ni el nº de días con acompañamiento diurno de 6 horas mayor que el nº de acompañamiento diurno. ","")</f>
        <v/>
      </c>
      <c r="CC41" s="136"/>
      <c r="CD41" s="136"/>
      <c r="CE41" s="136"/>
      <c r="CF41" s="136"/>
      <c r="CG41" s="137">
        <f>IF(OR(B41&gt;B39,B41&gt;B40),1,0)</f>
        <v>0</v>
      </c>
      <c r="CH41" s="137">
        <f>IF(OR(C41&gt;C39,C41&gt;C40),1,0)</f>
        <v>0</v>
      </c>
      <c r="CI41" s="6"/>
      <c r="CJ41" s="6"/>
      <c r="CK41" s="6"/>
      <c r="CL41" s="6"/>
      <c r="CM41" s="6"/>
      <c r="CN41" s="6"/>
    </row>
    <row r="42" spans="1:92" x14ac:dyDescent="0.2">
      <c r="A42" s="138" t="s">
        <v>55</v>
      </c>
      <c r="B42" s="139">
        <v>122</v>
      </c>
      <c r="C42" s="139">
        <v>116</v>
      </c>
      <c r="D42" s="135" t="str">
        <f t="shared" si="2"/>
        <v/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"/>
      <c r="CA42" s="136" t="str">
        <f>IF(B42&gt;B39,"* El total de días camas con acompañamiento nocturno NO debe ser MAYOR que el total de días camas ocupadas. ","")</f>
        <v/>
      </c>
      <c r="CB42" s="136" t="str">
        <f>IF(C42&gt;C39,"* El total de días camas con acompañamiento nocturno NO debe ser MAYOR que el total de días camas ocupadas. ","")</f>
        <v/>
      </c>
      <c r="CC42" s="136"/>
      <c r="CD42" s="136"/>
      <c r="CE42" s="136"/>
      <c r="CF42" s="136"/>
      <c r="CG42" s="137">
        <f>IF(B42&gt;B39,1,0)</f>
        <v>0</v>
      </c>
      <c r="CH42" s="137">
        <f>IF(C42&gt;C39,1,0)</f>
        <v>0</v>
      </c>
      <c r="CI42" s="6"/>
      <c r="CJ42" s="6"/>
      <c r="CK42" s="6"/>
      <c r="CL42" s="6"/>
      <c r="CM42" s="6"/>
      <c r="CN42" s="6"/>
    </row>
    <row r="43" spans="1:92" ht="20.25" customHeight="1" x14ac:dyDescent="0.2">
      <c r="A43" s="140" t="s">
        <v>56</v>
      </c>
      <c r="B43" s="100"/>
      <c r="C43" s="100"/>
      <c r="D43" s="141"/>
      <c r="E43" s="125"/>
      <c r="F43" s="125"/>
      <c r="G43" s="125"/>
      <c r="H43" s="125"/>
      <c r="I43" s="125"/>
      <c r="J43" s="124"/>
      <c r="K43" s="126"/>
      <c r="L43" s="125"/>
      <c r="M43" s="127"/>
      <c r="N43" s="13"/>
      <c r="O43" s="13"/>
      <c r="P43" s="13"/>
      <c r="CG43" s="6"/>
      <c r="CH43" s="6"/>
      <c r="CI43" s="6"/>
      <c r="CJ43" s="6"/>
      <c r="CK43" s="6"/>
      <c r="CL43" s="6"/>
      <c r="CM43" s="6"/>
      <c r="CN43" s="6"/>
    </row>
    <row r="44" spans="1:92" ht="31.9" customHeight="1" x14ac:dyDescent="0.2">
      <c r="A44" s="68" t="s">
        <v>57</v>
      </c>
      <c r="B44" s="100"/>
      <c r="C44" s="100"/>
      <c r="D44" s="141"/>
      <c r="E44" s="124"/>
      <c r="F44" s="124"/>
      <c r="G44" s="124"/>
      <c r="H44" s="124"/>
      <c r="I44" s="124"/>
      <c r="J44" s="125"/>
      <c r="K44" s="126"/>
      <c r="L44" s="125"/>
      <c r="M44" s="127"/>
      <c r="N44" s="13"/>
      <c r="O44" s="13"/>
      <c r="P44" s="13"/>
      <c r="CG44" s="6"/>
      <c r="CH44" s="6"/>
      <c r="CI44" s="6"/>
      <c r="CJ44" s="6"/>
      <c r="CK44" s="6"/>
      <c r="CL44" s="6"/>
      <c r="CM44" s="6"/>
      <c r="CN44" s="6"/>
    </row>
    <row r="45" spans="1:92" ht="21.75" customHeight="1" x14ac:dyDescent="0.2">
      <c r="A45" s="102" t="s">
        <v>58</v>
      </c>
      <c r="B45" s="76" t="s">
        <v>50</v>
      </c>
      <c r="C45" s="256" t="s">
        <v>51</v>
      </c>
      <c r="D45" s="143"/>
      <c r="E45" s="144"/>
      <c r="F45" s="144"/>
      <c r="G45" s="144"/>
      <c r="H45" s="144"/>
      <c r="I45" s="145"/>
      <c r="J45" s="144"/>
      <c r="K45" s="146"/>
      <c r="L45" s="144"/>
      <c r="M45" s="127"/>
      <c r="N45" s="13"/>
      <c r="O45" s="13"/>
      <c r="P45" s="13"/>
      <c r="Q45" s="13"/>
      <c r="CG45" s="6"/>
      <c r="CH45" s="6"/>
      <c r="CI45" s="6"/>
      <c r="CJ45" s="6"/>
      <c r="CK45" s="6"/>
      <c r="CL45" s="6"/>
      <c r="CM45" s="6"/>
      <c r="CN45" s="6"/>
    </row>
    <row r="46" spans="1:92" ht="21" customHeight="1" x14ac:dyDescent="0.2">
      <c r="A46" s="133" t="s">
        <v>59</v>
      </c>
      <c r="B46" s="130">
        <v>159</v>
      </c>
      <c r="C46" s="130">
        <v>410</v>
      </c>
      <c r="D46" s="147"/>
      <c r="E46" s="125"/>
      <c r="F46" s="125"/>
      <c r="G46" s="125"/>
      <c r="H46" s="125"/>
      <c r="I46" s="124"/>
      <c r="J46" s="125"/>
      <c r="K46" s="126"/>
      <c r="L46" s="125"/>
      <c r="M46" s="13"/>
      <c r="N46" s="13"/>
      <c r="O46" s="13"/>
      <c r="P46" s="13"/>
      <c r="Q46" s="13"/>
      <c r="CG46" s="6"/>
      <c r="CH46" s="6"/>
      <c r="CI46" s="6"/>
      <c r="CJ46" s="6"/>
      <c r="CK46" s="6"/>
      <c r="CL46" s="6"/>
      <c r="CM46" s="6"/>
      <c r="CN46" s="6"/>
    </row>
    <row r="47" spans="1:92" ht="21" customHeight="1" x14ac:dyDescent="0.2">
      <c r="A47" s="148" t="s">
        <v>60</v>
      </c>
      <c r="B47" s="108">
        <v>151</v>
      </c>
      <c r="C47" s="149">
        <v>410</v>
      </c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"/>
      <c r="Q47" s="13"/>
      <c r="CA47" s="5" t="str">
        <f>IF(B47&gt;B46,"* El número de egresados con orientación a familiares al alta NO debe ser MAYOR al total de egresos. ","")</f>
        <v/>
      </c>
      <c r="CB47" s="5" t="str">
        <f>IF(C47&gt;C46,"* El número de egresados con orientación a familiares al alta NO debe ser MAYOR al total de egresos. ","")</f>
        <v/>
      </c>
      <c r="CG47" s="6">
        <f>IF(B47&gt;B46,1,0)</f>
        <v>0</v>
      </c>
      <c r="CH47" s="6">
        <f>IF(C47&gt;C46,1,0)</f>
        <v>0</v>
      </c>
      <c r="CI47" s="6"/>
      <c r="CJ47" s="6"/>
      <c r="CK47" s="6"/>
      <c r="CL47" s="6"/>
      <c r="CM47" s="6"/>
      <c r="CN47" s="6"/>
    </row>
    <row r="48" spans="1:92" ht="31.9" customHeight="1" x14ac:dyDescent="0.2">
      <c r="A48" s="296" t="s">
        <v>61</v>
      </c>
      <c r="B48" s="296"/>
      <c r="C48" s="296"/>
      <c r="D48" s="297"/>
      <c r="E48" s="297"/>
      <c r="F48" s="150"/>
      <c r="G48" s="150"/>
      <c r="H48" s="150"/>
      <c r="I48" s="150"/>
      <c r="J48" s="100"/>
      <c r="K48" s="103"/>
      <c r="L48" s="82"/>
      <c r="CG48" s="6"/>
      <c r="CH48" s="6"/>
      <c r="CI48" s="6"/>
      <c r="CJ48" s="6"/>
      <c r="CK48" s="6"/>
      <c r="CL48" s="6"/>
      <c r="CM48" s="6"/>
      <c r="CN48" s="6"/>
    </row>
    <row r="49" spans="1:92" ht="25.9" customHeight="1" x14ac:dyDescent="0.2">
      <c r="A49" s="102" t="s">
        <v>58</v>
      </c>
      <c r="B49" s="102" t="s">
        <v>62</v>
      </c>
      <c r="C49" s="102" t="s">
        <v>25</v>
      </c>
      <c r="D49" s="151" t="s">
        <v>63</v>
      </c>
      <c r="E49" s="152" t="s">
        <v>64</v>
      </c>
      <c r="F49" s="153" t="s">
        <v>65</v>
      </c>
      <c r="G49" s="153" t="s">
        <v>66</v>
      </c>
      <c r="H49" s="153" t="s">
        <v>67</v>
      </c>
      <c r="I49" s="154" t="s">
        <v>68</v>
      </c>
      <c r="J49" s="155"/>
      <c r="K49" s="126"/>
      <c r="L49" s="124"/>
      <c r="M49" s="13"/>
      <c r="N49" s="13"/>
      <c r="O49" s="13"/>
      <c r="P49" s="13"/>
      <c r="Q49" s="13"/>
      <c r="R49" s="13"/>
      <c r="S49" s="13"/>
      <c r="T49" s="13"/>
      <c r="U49" s="13"/>
      <c r="V49" s="13"/>
      <c r="CG49" s="6"/>
      <c r="CH49" s="6"/>
      <c r="CI49" s="6"/>
      <c r="CJ49" s="6"/>
      <c r="CK49" s="6"/>
      <c r="CL49" s="6"/>
      <c r="CM49" s="6"/>
      <c r="CN49" s="6"/>
    </row>
    <row r="50" spans="1:92" ht="16.5" customHeight="1" x14ac:dyDescent="0.2">
      <c r="A50" s="282" t="s">
        <v>69</v>
      </c>
      <c r="B50" s="283"/>
      <c r="C50" s="156">
        <f>SUM(D50:I50)</f>
        <v>200</v>
      </c>
      <c r="D50" s="157">
        <v>28</v>
      </c>
      <c r="E50" s="157">
        <v>23</v>
      </c>
      <c r="F50" s="157">
        <v>31</v>
      </c>
      <c r="G50" s="157">
        <v>45</v>
      </c>
      <c r="H50" s="157">
        <v>32</v>
      </c>
      <c r="I50" s="158">
        <v>41</v>
      </c>
      <c r="J50" s="131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"/>
      <c r="CG50" s="6"/>
      <c r="CH50" s="6"/>
      <c r="CI50" s="6"/>
      <c r="CJ50" s="6"/>
      <c r="CK50" s="6"/>
      <c r="CL50" s="6"/>
      <c r="CM50" s="6"/>
      <c r="CN50" s="6"/>
    </row>
    <row r="51" spans="1:92" ht="16.5" customHeight="1" x14ac:dyDescent="0.2">
      <c r="A51" s="308" t="s">
        <v>70</v>
      </c>
      <c r="B51" s="159" t="s">
        <v>71</v>
      </c>
      <c r="C51" s="160">
        <f>SUM(D51:I51)</f>
        <v>34</v>
      </c>
      <c r="D51" s="161">
        <v>13</v>
      </c>
      <c r="E51" s="161">
        <v>10</v>
      </c>
      <c r="F51" s="161">
        <v>11</v>
      </c>
      <c r="G51" s="161"/>
      <c r="H51" s="161"/>
      <c r="I51" s="162"/>
      <c r="J51" s="131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"/>
      <c r="CA51" s="5" t="str">
        <f>IF(D51+D52&gt;D50,"* La suma del Total egresados con apoyo psicosocial Hasta 28 días deben ser menor o igual al Total de Egresos de Hasta 28 días. ","")</f>
        <v/>
      </c>
      <c r="CB51" s="5" t="str">
        <f>IF(E51+E52&gt;E50,"* La suma del Total egresados con apoyo psicosocial de 29 dias hasta menor de 1 año deben ser menor al Total de Egresos de de 29 dias hasta menor de 1 año. ","")</f>
        <v/>
      </c>
      <c r="CC51" s="5" t="str">
        <f>IF(F51+F52&gt;F50,"* La suma del Total egresados con apoyo psicosocial de 1 a 4 años deben ser menor al Total de Egresos de 1 a 4 años. ","")</f>
        <v/>
      </c>
      <c r="CD51" s="5" t="str">
        <f>IF(G51+G52&gt;G50,"* La suma del Total egresados con apoyo psicosocial de 9 años deben ser menor o igual al Total de Egresos de de 5 a 9 años. ","")</f>
        <v/>
      </c>
      <c r="CE51" s="5" t="str">
        <f>IF(H51+H52&gt;H50,"* La suma del Total egresados con apoyo psicosocial de 10 a 14 años deben ser menor al Total de Egresos de 10 a 14 años. ","")</f>
        <v/>
      </c>
      <c r="CF51" s="5" t="str">
        <f>IF(I51+I52&gt;I50,"* La suma del Total egresados con apoyo psicosocial de 15 a 19 años deben ser menor al Total de Egresos de 15 a 19 años. ","")</f>
        <v/>
      </c>
      <c r="CG51" s="6">
        <f t="shared" ref="CG51:CL51" si="3">IF(D51+D52&gt;D50,1,0)</f>
        <v>0</v>
      </c>
      <c r="CH51" s="6">
        <f t="shared" si="3"/>
        <v>0</v>
      </c>
      <c r="CI51" s="6">
        <f t="shared" si="3"/>
        <v>0</v>
      </c>
      <c r="CJ51" s="6">
        <f t="shared" si="3"/>
        <v>0</v>
      </c>
      <c r="CK51" s="6">
        <f t="shared" si="3"/>
        <v>0</v>
      </c>
      <c r="CL51" s="6">
        <f t="shared" si="3"/>
        <v>0</v>
      </c>
      <c r="CM51" s="6"/>
      <c r="CN51" s="6"/>
    </row>
    <row r="52" spans="1:92" ht="16.5" customHeight="1" x14ac:dyDescent="0.2">
      <c r="A52" s="308"/>
      <c r="B52" s="163" t="s">
        <v>72</v>
      </c>
      <c r="C52" s="164">
        <f>SUM(D52:I52)</f>
        <v>38</v>
      </c>
      <c r="D52" s="165">
        <v>14</v>
      </c>
      <c r="E52" s="165">
        <v>10</v>
      </c>
      <c r="F52" s="165">
        <v>14</v>
      </c>
      <c r="G52" s="165"/>
      <c r="H52" s="165"/>
      <c r="I52" s="166"/>
      <c r="J52" s="131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"/>
      <c r="CG52" s="6"/>
      <c r="CH52" s="6"/>
      <c r="CI52" s="6"/>
      <c r="CJ52" s="6"/>
      <c r="CK52" s="6"/>
      <c r="CL52" s="6"/>
      <c r="CM52" s="6"/>
      <c r="CN52" s="6"/>
    </row>
    <row r="53" spans="1:92" ht="16.5" customHeight="1" x14ac:dyDescent="0.2">
      <c r="A53" s="309" t="s">
        <v>73</v>
      </c>
      <c r="B53" s="167" t="s">
        <v>71</v>
      </c>
      <c r="C53" s="168">
        <f>SUM(D53:I53)</f>
        <v>108</v>
      </c>
      <c r="D53" s="169">
        <v>50</v>
      </c>
      <c r="E53" s="169">
        <v>26</v>
      </c>
      <c r="F53" s="169">
        <v>32</v>
      </c>
      <c r="G53" s="169"/>
      <c r="H53" s="169"/>
      <c r="I53" s="170"/>
      <c r="J53" s="131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"/>
      <c r="CG53" s="6"/>
      <c r="CH53" s="6"/>
      <c r="CI53" s="6"/>
      <c r="CJ53" s="6"/>
      <c r="CK53" s="6"/>
      <c r="CL53" s="6"/>
      <c r="CM53" s="6"/>
      <c r="CN53" s="6"/>
    </row>
    <row r="54" spans="1:92" ht="16.5" customHeight="1" x14ac:dyDescent="0.2">
      <c r="A54" s="310"/>
      <c r="B54" s="171" t="s">
        <v>72</v>
      </c>
      <c r="C54" s="172">
        <f>SUM(D54:I54)</f>
        <v>128</v>
      </c>
      <c r="D54" s="173">
        <v>50</v>
      </c>
      <c r="E54" s="173">
        <v>48</v>
      </c>
      <c r="F54" s="173">
        <v>30</v>
      </c>
      <c r="G54" s="173"/>
      <c r="H54" s="173"/>
      <c r="I54" s="17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CG54" s="6"/>
      <c r="CH54" s="6"/>
      <c r="CI54" s="6"/>
      <c r="CJ54" s="6"/>
      <c r="CK54" s="6"/>
      <c r="CL54" s="6"/>
      <c r="CM54" s="6"/>
      <c r="CN54" s="6"/>
    </row>
    <row r="55" spans="1:92" ht="31.9" customHeight="1" x14ac:dyDescent="0.2">
      <c r="A55" s="311" t="s">
        <v>74</v>
      </c>
      <c r="B55" s="311"/>
      <c r="C55" s="311"/>
      <c r="D55" s="311"/>
      <c r="E55" s="311"/>
      <c r="F55" s="311"/>
      <c r="G55" s="311"/>
      <c r="H55" s="175"/>
      <c r="I55" s="175"/>
      <c r="J55" s="100"/>
      <c r="K55" s="103"/>
      <c r="L55" s="82"/>
      <c r="M55" s="107"/>
      <c r="CG55" s="6"/>
      <c r="CH55" s="6"/>
      <c r="CI55" s="6"/>
      <c r="CJ55" s="6"/>
      <c r="CK55" s="6"/>
      <c r="CL55" s="6"/>
      <c r="CM55" s="6"/>
      <c r="CN55" s="6"/>
    </row>
    <row r="56" spans="1:92" ht="24" customHeight="1" x14ac:dyDescent="0.2">
      <c r="A56" s="312" t="s">
        <v>75</v>
      </c>
      <c r="B56" s="315" t="s">
        <v>76</v>
      </c>
      <c r="C56" s="312"/>
      <c r="D56" s="315" t="s">
        <v>77</v>
      </c>
      <c r="E56" s="312"/>
      <c r="F56" s="305" t="s">
        <v>78</v>
      </c>
      <c r="G56" s="306"/>
      <c r="H56" s="306"/>
      <c r="I56" s="307"/>
      <c r="J56" s="94"/>
      <c r="K56" s="103"/>
      <c r="L56" s="82"/>
      <c r="M56" s="107"/>
      <c r="CG56" s="6"/>
      <c r="CH56" s="6"/>
      <c r="CI56" s="6"/>
      <c r="CJ56" s="6"/>
      <c r="CK56" s="6"/>
      <c r="CL56" s="6"/>
      <c r="CM56" s="6"/>
      <c r="CN56" s="6"/>
    </row>
    <row r="57" spans="1:92" ht="27" customHeight="1" x14ac:dyDescent="0.2">
      <c r="A57" s="313"/>
      <c r="B57" s="316"/>
      <c r="C57" s="314"/>
      <c r="D57" s="316"/>
      <c r="E57" s="314"/>
      <c r="F57" s="305" t="s">
        <v>79</v>
      </c>
      <c r="G57" s="307"/>
      <c r="H57" s="305" t="s">
        <v>80</v>
      </c>
      <c r="I57" s="307"/>
      <c r="J57" s="176"/>
      <c r="K57" s="103"/>
      <c r="L57" s="82"/>
      <c r="M57" s="107"/>
      <c r="CG57" s="6"/>
      <c r="CH57" s="6"/>
      <c r="CI57" s="6"/>
      <c r="CJ57" s="6"/>
      <c r="CK57" s="6"/>
      <c r="CL57" s="6"/>
      <c r="CM57" s="6"/>
      <c r="CN57" s="6"/>
    </row>
    <row r="58" spans="1:92" ht="30" customHeight="1" x14ac:dyDescent="0.2">
      <c r="A58" s="314"/>
      <c r="B58" s="177" t="s">
        <v>81</v>
      </c>
      <c r="C58" s="254" t="s">
        <v>82</v>
      </c>
      <c r="D58" s="177" t="s">
        <v>81</v>
      </c>
      <c r="E58" s="255" t="s">
        <v>82</v>
      </c>
      <c r="F58" s="177" t="s">
        <v>81</v>
      </c>
      <c r="G58" s="254" t="s">
        <v>82</v>
      </c>
      <c r="H58" s="177" t="s">
        <v>81</v>
      </c>
      <c r="I58" s="255" t="s">
        <v>82</v>
      </c>
      <c r="J58" s="176"/>
      <c r="K58" s="103"/>
      <c r="L58" s="82"/>
      <c r="M58" s="107"/>
      <c r="CG58" s="6"/>
      <c r="CH58" s="6"/>
      <c r="CI58" s="6"/>
      <c r="CJ58" s="6"/>
      <c r="CK58" s="6"/>
      <c r="CL58" s="6"/>
      <c r="CM58" s="6"/>
      <c r="CN58" s="6"/>
    </row>
    <row r="59" spans="1:92" ht="19.5" customHeight="1" x14ac:dyDescent="0.2">
      <c r="A59" s="180" t="s">
        <v>83</v>
      </c>
      <c r="B59" s="181"/>
      <c r="C59" s="162">
        <v>13</v>
      </c>
      <c r="D59" s="181">
        <v>41</v>
      </c>
      <c r="E59" s="162">
        <v>101</v>
      </c>
      <c r="F59" s="182">
        <v>41</v>
      </c>
      <c r="G59" s="183">
        <v>112</v>
      </c>
      <c r="H59" s="182"/>
      <c r="I59" s="183">
        <v>11</v>
      </c>
      <c r="J59" s="94"/>
      <c r="K59" s="103"/>
      <c r="L59" s="82"/>
      <c r="M59" s="107"/>
      <c r="CG59" s="6"/>
      <c r="CH59" s="6"/>
      <c r="CI59" s="6"/>
      <c r="CJ59" s="6"/>
      <c r="CK59" s="6"/>
      <c r="CL59" s="6"/>
      <c r="CM59" s="6"/>
      <c r="CN59" s="6"/>
    </row>
    <row r="60" spans="1:92" ht="19.5" customHeight="1" x14ac:dyDescent="0.2">
      <c r="A60" s="184" t="s">
        <v>84</v>
      </c>
      <c r="B60" s="185"/>
      <c r="C60" s="186"/>
      <c r="D60" s="185"/>
      <c r="E60" s="186"/>
      <c r="F60" s="187"/>
      <c r="G60" s="188"/>
      <c r="H60" s="187"/>
      <c r="I60" s="188"/>
      <c r="J60" s="94"/>
      <c r="K60" s="103"/>
      <c r="L60" s="82"/>
      <c r="M60" s="107"/>
      <c r="CG60" s="6"/>
      <c r="CH60" s="6"/>
      <c r="CI60" s="6"/>
      <c r="CJ60" s="6"/>
      <c r="CK60" s="6"/>
      <c r="CL60" s="6"/>
      <c r="CM60" s="6"/>
      <c r="CN60" s="6"/>
    </row>
    <row r="61" spans="1:92" ht="19.5" customHeight="1" x14ac:dyDescent="0.2">
      <c r="A61" s="184" t="s">
        <v>85</v>
      </c>
      <c r="B61" s="185"/>
      <c r="C61" s="186"/>
      <c r="D61" s="185">
        <v>1</v>
      </c>
      <c r="E61" s="186">
        <v>1</v>
      </c>
      <c r="F61" s="187">
        <v>1</v>
      </c>
      <c r="G61" s="188">
        <v>1</v>
      </c>
      <c r="H61" s="187"/>
      <c r="I61" s="188"/>
      <c r="J61" s="94"/>
      <c r="K61" s="103"/>
      <c r="L61" s="82"/>
      <c r="M61" s="107"/>
      <c r="CG61" s="6"/>
      <c r="CH61" s="6"/>
      <c r="CI61" s="6"/>
      <c r="CJ61" s="6"/>
      <c r="CK61" s="6"/>
      <c r="CL61" s="6"/>
      <c r="CM61" s="6"/>
      <c r="CN61" s="6"/>
    </row>
    <row r="62" spans="1:92" ht="19.5" customHeight="1" x14ac:dyDescent="0.2">
      <c r="A62" s="184" t="s">
        <v>86</v>
      </c>
      <c r="B62" s="185"/>
      <c r="C62" s="186"/>
      <c r="D62" s="185"/>
      <c r="E62" s="186"/>
      <c r="F62" s="187"/>
      <c r="G62" s="188"/>
      <c r="H62" s="187"/>
      <c r="I62" s="188"/>
      <c r="J62" s="94"/>
      <c r="K62" s="103"/>
      <c r="L62" s="82"/>
      <c r="M62" s="107"/>
      <c r="CG62" s="6"/>
      <c r="CH62" s="6"/>
      <c r="CI62" s="6"/>
      <c r="CJ62" s="6"/>
      <c r="CK62" s="6"/>
      <c r="CL62" s="6"/>
      <c r="CM62" s="6"/>
      <c r="CN62" s="6"/>
    </row>
    <row r="63" spans="1:92" ht="19.5" customHeight="1" x14ac:dyDescent="0.2">
      <c r="A63" s="184" t="s">
        <v>87</v>
      </c>
      <c r="B63" s="185">
        <v>3</v>
      </c>
      <c r="C63" s="186">
        <v>3</v>
      </c>
      <c r="D63" s="185">
        <v>6</v>
      </c>
      <c r="E63" s="186">
        <v>33</v>
      </c>
      <c r="F63" s="187">
        <v>7</v>
      </c>
      <c r="G63" s="188">
        <v>34</v>
      </c>
      <c r="H63" s="187">
        <v>1</v>
      </c>
      <c r="I63" s="188">
        <v>1</v>
      </c>
      <c r="J63" s="94"/>
      <c r="K63" s="103"/>
      <c r="L63" s="82"/>
      <c r="M63" s="107"/>
      <c r="CG63" s="6"/>
      <c r="CH63" s="6"/>
      <c r="CI63" s="6"/>
      <c r="CJ63" s="6"/>
      <c r="CK63" s="6"/>
      <c r="CL63" s="6"/>
      <c r="CM63" s="6"/>
      <c r="CN63" s="6"/>
    </row>
    <row r="64" spans="1:92" ht="19.5" customHeight="1" x14ac:dyDescent="0.2">
      <c r="A64" s="184" t="s">
        <v>88</v>
      </c>
      <c r="B64" s="185"/>
      <c r="C64" s="186"/>
      <c r="D64" s="185"/>
      <c r="E64" s="186"/>
      <c r="F64" s="187"/>
      <c r="G64" s="188"/>
      <c r="H64" s="187"/>
      <c r="I64" s="188"/>
      <c r="J64" s="94"/>
      <c r="K64" s="103"/>
      <c r="L64" s="82"/>
      <c r="M64" s="107"/>
      <c r="CG64" s="6"/>
      <c r="CH64" s="6"/>
      <c r="CI64" s="6"/>
      <c r="CJ64" s="6"/>
      <c r="CK64" s="6"/>
      <c r="CL64" s="6"/>
      <c r="CM64" s="6"/>
      <c r="CN64" s="6"/>
    </row>
    <row r="65" spans="1:92" ht="19.5" customHeight="1" x14ac:dyDescent="0.2">
      <c r="A65" s="184" t="s">
        <v>89</v>
      </c>
      <c r="B65" s="185">
        <v>9</v>
      </c>
      <c r="C65" s="186">
        <v>1</v>
      </c>
      <c r="D65" s="185">
        <v>25</v>
      </c>
      <c r="E65" s="186">
        <v>14</v>
      </c>
      <c r="F65" s="187">
        <v>28</v>
      </c>
      <c r="G65" s="188">
        <v>14</v>
      </c>
      <c r="H65" s="187">
        <v>3</v>
      </c>
      <c r="I65" s="188"/>
      <c r="J65" s="94"/>
      <c r="K65" s="103"/>
      <c r="L65" s="82"/>
      <c r="M65" s="107"/>
      <c r="CG65" s="6"/>
      <c r="CH65" s="6"/>
      <c r="CI65" s="6"/>
      <c r="CJ65" s="6"/>
      <c r="CK65" s="6"/>
      <c r="CL65" s="6"/>
      <c r="CM65" s="6"/>
      <c r="CN65" s="6"/>
    </row>
    <row r="66" spans="1:92" ht="19.5" customHeight="1" x14ac:dyDescent="0.2">
      <c r="A66" s="184" t="s">
        <v>90</v>
      </c>
      <c r="B66" s="185"/>
      <c r="C66" s="186">
        <v>3</v>
      </c>
      <c r="D66" s="185"/>
      <c r="E66" s="186">
        <v>109</v>
      </c>
      <c r="F66" s="187"/>
      <c r="G66" s="188">
        <v>112</v>
      </c>
      <c r="H66" s="187"/>
      <c r="I66" s="188">
        <v>3</v>
      </c>
      <c r="J66" s="94"/>
      <c r="K66" s="103"/>
      <c r="L66" s="82"/>
      <c r="M66" s="107"/>
      <c r="CG66" s="6"/>
      <c r="CH66" s="6"/>
      <c r="CI66" s="6"/>
      <c r="CJ66" s="6"/>
      <c r="CK66" s="6"/>
      <c r="CL66" s="6"/>
      <c r="CM66" s="6"/>
      <c r="CN66" s="6"/>
    </row>
    <row r="67" spans="1:92" ht="19.5" customHeight="1" x14ac:dyDescent="0.2">
      <c r="A67" s="184" t="s">
        <v>91</v>
      </c>
      <c r="B67" s="185"/>
      <c r="C67" s="186">
        <v>10</v>
      </c>
      <c r="D67" s="185"/>
      <c r="E67" s="186">
        <v>73</v>
      </c>
      <c r="F67" s="187"/>
      <c r="G67" s="188">
        <v>76</v>
      </c>
      <c r="H67" s="187"/>
      <c r="I67" s="188">
        <v>3</v>
      </c>
      <c r="J67" s="94"/>
      <c r="K67" s="103"/>
      <c r="L67" s="82"/>
      <c r="M67" s="107"/>
      <c r="CG67" s="6"/>
      <c r="CH67" s="6"/>
      <c r="CI67" s="6"/>
      <c r="CJ67" s="6"/>
      <c r="CK67" s="6"/>
      <c r="CL67" s="6"/>
      <c r="CM67" s="6"/>
      <c r="CN67" s="6"/>
    </row>
    <row r="68" spans="1:92" ht="19.5" customHeight="1" x14ac:dyDescent="0.2">
      <c r="A68" s="184" t="s">
        <v>92</v>
      </c>
      <c r="B68" s="185"/>
      <c r="C68" s="186">
        <v>25</v>
      </c>
      <c r="D68" s="185"/>
      <c r="E68" s="186">
        <v>43</v>
      </c>
      <c r="F68" s="187"/>
      <c r="G68" s="188">
        <v>45</v>
      </c>
      <c r="H68" s="187"/>
      <c r="I68" s="188">
        <v>2</v>
      </c>
      <c r="J68" s="94"/>
      <c r="K68" s="103"/>
      <c r="L68" s="82"/>
      <c r="M68" s="107"/>
      <c r="CG68" s="6"/>
      <c r="CH68" s="6"/>
      <c r="CI68" s="6"/>
      <c r="CJ68" s="6"/>
      <c r="CK68" s="6"/>
      <c r="CL68" s="6"/>
      <c r="CM68" s="6"/>
      <c r="CN68" s="6"/>
    </row>
    <row r="69" spans="1:92" ht="19.5" customHeight="1" x14ac:dyDescent="0.2">
      <c r="A69" s="184" t="s">
        <v>93</v>
      </c>
      <c r="B69" s="185"/>
      <c r="C69" s="186">
        <v>12</v>
      </c>
      <c r="D69" s="185">
        <v>1</v>
      </c>
      <c r="E69" s="186">
        <v>29</v>
      </c>
      <c r="F69" s="187">
        <v>1</v>
      </c>
      <c r="G69" s="188">
        <v>35</v>
      </c>
      <c r="H69" s="187"/>
      <c r="I69" s="188">
        <v>6</v>
      </c>
      <c r="J69" s="94"/>
      <c r="K69" s="103"/>
      <c r="L69" s="82"/>
      <c r="M69" s="107"/>
      <c r="CG69" s="6"/>
      <c r="CH69" s="6"/>
      <c r="CI69" s="6"/>
      <c r="CJ69" s="6"/>
      <c r="CK69" s="6"/>
      <c r="CL69" s="6"/>
      <c r="CM69" s="6"/>
      <c r="CN69" s="6"/>
    </row>
    <row r="70" spans="1:92" ht="19.5" customHeight="1" x14ac:dyDescent="0.2">
      <c r="A70" s="184" t="s">
        <v>94</v>
      </c>
      <c r="B70" s="185"/>
      <c r="C70" s="186"/>
      <c r="D70" s="185"/>
      <c r="E70" s="186"/>
      <c r="F70" s="187"/>
      <c r="G70" s="188"/>
      <c r="H70" s="187"/>
      <c r="I70" s="188"/>
      <c r="J70" s="94"/>
      <c r="K70" s="103"/>
      <c r="L70" s="82"/>
      <c r="M70" s="107"/>
      <c r="CG70" s="6"/>
      <c r="CH70" s="6"/>
      <c r="CI70" s="6"/>
      <c r="CJ70" s="6"/>
      <c r="CK70" s="6"/>
      <c r="CL70" s="6"/>
      <c r="CM70" s="6"/>
      <c r="CN70" s="6"/>
    </row>
    <row r="71" spans="1:92" ht="19.5" customHeight="1" x14ac:dyDescent="0.2">
      <c r="A71" s="117" t="s">
        <v>25</v>
      </c>
      <c r="B71" s="189">
        <f t="shared" ref="B71:I71" si="4">SUM(B59:B70)</f>
        <v>12</v>
      </c>
      <c r="C71" s="190">
        <f t="shared" si="4"/>
        <v>67</v>
      </c>
      <c r="D71" s="189">
        <f t="shared" si="4"/>
        <v>74</v>
      </c>
      <c r="E71" s="190">
        <f t="shared" si="4"/>
        <v>403</v>
      </c>
      <c r="F71" s="191">
        <f t="shared" si="4"/>
        <v>78</v>
      </c>
      <c r="G71" s="192">
        <f t="shared" si="4"/>
        <v>429</v>
      </c>
      <c r="H71" s="191">
        <f t="shared" si="4"/>
        <v>4</v>
      </c>
      <c r="I71" s="192">
        <f t="shared" si="4"/>
        <v>26</v>
      </c>
      <c r="J71" s="94"/>
      <c r="K71" s="103"/>
      <c r="L71" s="82"/>
      <c r="M71" s="107"/>
      <c r="CG71" s="6"/>
      <c r="CH71" s="6"/>
      <c r="CI71" s="6"/>
      <c r="CJ71" s="6"/>
      <c r="CK71" s="6"/>
      <c r="CL71" s="6"/>
      <c r="CM71" s="6"/>
      <c r="CN71" s="6"/>
    </row>
    <row r="72" spans="1:92" ht="31.9" customHeight="1" x14ac:dyDescent="0.2">
      <c r="A72" s="302" t="s">
        <v>95</v>
      </c>
      <c r="B72" s="302"/>
      <c r="C72" s="302"/>
      <c r="D72" s="302"/>
      <c r="E72" s="302"/>
      <c r="F72" s="302"/>
      <c r="G72" s="302"/>
      <c r="H72" s="193"/>
      <c r="I72" s="193"/>
      <c r="J72" s="94"/>
      <c r="K72" s="103"/>
      <c r="L72" s="82"/>
      <c r="M72" s="107"/>
      <c r="CG72" s="6"/>
      <c r="CH72" s="6"/>
      <c r="CI72" s="6"/>
      <c r="CJ72" s="6"/>
      <c r="CK72" s="6"/>
      <c r="CL72" s="6"/>
      <c r="CM72" s="6"/>
      <c r="CN72" s="6"/>
    </row>
    <row r="73" spans="1:92" ht="24" customHeight="1" x14ac:dyDescent="0.2">
      <c r="A73" s="303" t="s">
        <v>96</v>
      </c>
      <c r="B73" s="305" t="s">
        <v>97</v>
      </c>
      <c r="C73" s="306"/>
      <c r="D73" s="306"/>
      <c r="E73" s="306"/>
      <c r="F73" s="306"/>
      <c r="G73" s="307"/>
      <c r="H73" s="100"/>
      <c r="I73" s="94"/>
      <c r="J73" s="103"/>
      <c r="K73" s="82"/>
      <c r="L73" s="107"/>
      <c r="CG73" s="6"/>
      <c r="CH73" s="6"/>
      <c r="CI73" s="6"/>
      <c r="CJ73" s="6"/>
      <c r="CK73" s="6"/>
      <c r="CL73" s="6"/>
      <c r="CM73" s="6"/>
      <c r="CN73" s="6"/>
    </row>
    <row r="74" spans="1:92" ht="31.5" customHeight="1" x14ac:dyDescent="0.2">
      <c r="A74" s="304"/>
      <c r="B74" s="194" t="s">
        <v>98</v>
      </c>
      <c r="C74" s="177" t="s">
        <v>81</v>
      </c>
      <c r="D74" s="195" t="s">
        <v>82</v>
      </c>
      <c r="E74" s="196" t="s">
        <v>14</v>
      </c>
      <c r="F74" s="197" t="s">
        <v>15</v>
      </c>
      <c r="G74" s="197" t="s">
        <v>16</v>
      </c>
      <c r="H74" s="100"/>
      <c r="I74" s="100"/>
      <c r="J74" s="94"/>
      <c r="K74" s="103"/>
      <c r="L74" s="82"/>
      <c r="M74" s="107"/>
      <c r="CG74" s="6"/>
      <c r="CH74" s="6"/>
      <c r="CI74" s="6"/>
      <c r="CJ74" s="6"/>
      <c r="CK74" s="6"/>
      <c r="CL74" s="6"/>
      <c r="CM74" s="6"/>
      <c r="CN74" s="6"/>
    </row>
    <row r="75" spans="1:92" ht="20.25" customHeight="1" x14ac:dyDescent="0.2">
      <c r="A75" s="198" t="s">
        <v>99</v>
      </c>
      <c r="B75" s="84">
        <f t="shared" ref="B75:B82" si="5">SUM(C75+D75)</f>
        <v>20</v>
      </c>
      <c r="C75" s="182">
        <v>3</v>
      </c>
      <c r="D75" s="199">
        <v>17</v>
      </c>
      <c r="E75" s="200">
        <v>16</v>
      </c>
      <c r="F75" s="201">
        <v>4</v>
      </c>
      <c r="G75" s="201"/>
      <c r="H75" s="100"/>
      <c r="I75" s="100"/>
      <c r="J75" s="94"/>
      <c r="K75" s="103"/>
      <c r="L75" s="82"/>
      <c r="M75" s="107"/>
      <c r="CG75" s="6"/>
      <c r="CH75" s="6"/>
      <c r="CI75" s="6"/>
      <c r="CJ75" s="6"/>
      <c r="CK75" s="6"/>
      <c r="CL75" s="6"/>
      <c r="CM75" s="6"/>
      <c r="CN75" s="6"/>
    </row>
    <row r="76" spans="1:92" ht="20.25" customHeight="1" x14ac:dyDescent="0.2">
      <c r="A76" s="202" t="s">
        <v>100</v>
      </c>
      <c r="B76" s="90">
        <f t="shared" si="5"/>
        <v>0</v>
      </c>
      <c r="C76" s="187"/>
      <c r="D76" s="203"/>
      <c r="E76" s="204"/>
      <c r="F76" s="93"/>
      <c r="G76" s="93"/>
      <c r="H76" s="100"/>
      <c r="I76" s="100"/>
      <c r="J76" s="94"/>
      <c r="K76" s="103"/>
      <c r="L76" s="82"/>
      <c r="M76" s="107"/>
      <c r="CG76" s="6"/>
      <c r="CH76" s="6"/>
      <c r="CI76" s="6"/>
      <c r="CJ76" s="6"/>
      <c r="CK76" s="6"/>
      <c r="CL76" s="6"/>
      <c r="CM76" s="6"/>
      <c r="CN76" s="6"/>
    </row>
    <row r="77" spans="1:92" ht="20.25" customHeight="1" x14ac:dyDescent="0.2">
      <c r="A77" s="184" t="s">
        <v>101</v>
      </c>
      <c r="B77" s="90">
        <f t="shared" si="5"/>
        <v>0</v>
      </c>
      <c r="C77" s="187"/>
      <c r="D77" s="203"/>
      <c r="E77" s="204"/>
      <c r="F77" s="93"/>
      <c r="G77" s="93"/>
      <c r="H77" s="100"/>
      <c r="I77" s="100"/>
      <c r="J77" s="94"/>
      <c r="K77" s="103"/>
      <c r="L77" s="82"/>
      <c r="M77" s="107"/>
      <c r="CG77" s="6"/>
      <c r="CH77" s="6"/>
      <c r="CI77" s="6"/>
      <c r="CJ77" s="6"/>
      <c r="CK77" s="6"/>
      <c r="CL77" s="6"/>
      <c r="CM77" s="6"/>
      <c r="CN77" s="6"/>
    </row>
    <row r="78" spans="1:92" ht="20.25" customHeight="1" x14ac:dyDescent="0.2">
      <c r="A78" s="184" t="s">
        <v>102</v>
      </c>
      <c r="B78" s="90">
        <f t="shared" si="5"/>
        <v>10</v>
      </c>
      <c r="C78" s="187">
        <v>1</v>
      </c>
      <c r="D78" s="203">
        <v>9</v>
      </c>
      <c r="E78" s="204">
        <v>10</v>
      </c>
      <c r="F78" s="93"/>
      <c r="G78" s="93"/>
      <c r="H78" s="100"/>
      <c r="I78" s="100"/>
      <c r="J78" s="94"/>
      <c r="K78" s="103"/>
      <c r="L78" s="82"/>
      <c r="M78" s="107"/>
      <c r="CG78" s="6"/>
      <c r="CH78" s="6"/>
      <c r="CI78" s="6"/>
      <c r="CJ78" s="6"/>
      <c r="CK78" s="6"/>
      <c r="CL78" s="6"/>
      <c r="CM78" s="6"/>
      <c r="CN78" s="6"/>
    </row>
    <row r="79" spans="1:92" ht="20.25" customHeight="1" x14ac:dyDescent="0.2">
      <c r="A79" s="184" t="s">
        <v>103</v>
      </c>
      <c r="B79" s="90">
        <f t="shared" si="5"/>
        <v>0</v>
      </c>
      <c r="C79" s="187"/>
      <c r="D79" s="203"/>
      <c r="E79" s="204"/>
      <c r="F79" s="93"/>
      <c r="G79" s="93"/>
      <c r="H79" s="124"/>
      <c r="I79" s="124"/>
      <c r="J79" s="205"/>
      <c r="K79" s="126"/>
      <c r="L79" s="125"/>
      <c r="M79" s="127"/>
      <c r="N79" s="13"/>
      <c r="O79" s="13"/>
      <c r="P79" s="13"/>
      <c r="Q79" s="13"/>
      <c r="R79" s="13"/>
      <c r="S79" s="13"/>
      <c r="CG79" s="6"/>
      <c r="CH79" s="6"/>
      <c r="CI79" s="6"/>
      <c r="CJ79" s="6"/>
      <c r="CK79" s="6"/>
      <c r="CL79" s="6"/>
      <c r="CM79" s="6"/>
      <c r="CN79" s="6"/>
    </row>
    <row r="80" spans="1:92" ht="20.25" customHeight="1" x14ac:dyDescent="0.2">
      <c r="A80" s="184" t="s">
        <v>104</v>
      </c>
      <c r="B80" s="90">
        <f t="shared" si="5"/>
        <v>0</v>
      </c>
      <c r="C80" s="187"/>
      <c r="D80" s="203"/>
      <c r="E80" s="204"/>
      <c r="F80" s="93"/>
      <c r="G80" s="93"/>
      <c r="H80" s="124"/>
      <c r="I80" s="124"/>
      <c r="J80" s="205"/>
      <c r="K80" s="126"/>
      <c r="L80" s="125"/>
      <c r="M80" s="127"/>
      <c r="N80" s="13"/>
      <c r="O80" s="13"/>
      <c r="P80" s="13"/>
      <c r="Q80" s="13"/>
      <c r="R80" s="13"/>
      <c r="S80" s="13"/>
      <c r="CG80" s="6"/>
      <c r="CH80" s="6"/>
      <c r="CI80" s="6"/>
      <c r="CJ80" s="6"/>
      <c r="CK80" s="6"/>
      <c r="CL80" s="6"/>
      <c r="CM80" s="6"/>
      <c r="CN80" s="6"/>
    </row>
    <row r="81" spans="1:92" ht="20.25" customHeight="1" x14ac:dyDescent="0.2">
      <c r="A81" s="206"/>
      <c r="B81" s="207"/>
      <c r="C81" s="208"/>
      <c r="D81" s="209"/>
      <c r="E81" s="210"/>
      <c r="F81" s="211"/>
      <c r="G81" s="211"/>
      <c r="H81" s="124"/>
      <c r="I81" s="124"/>
      <c r="J81" s="205"/>
      <c r="K81" s="126"/>
      <c r="L81" s="125"/>
      <c r="M81" s="127"/>
      <c r="N81" s="13"/>
      <c r="O81" s="13"/>
      <c r="P81" s="13"/>
      <c r="Q81" s="13"/>
      <c r="R81" s="13"/>
      <c r="S81" s="13"/>
      <c r="CG81" s="6"/>
      <c r="CH81" s="6"/>
      <c r="CI81" s="6"/>
      <c r="CJ81" s="6"/>
      <c r="CK81" s="6"/>
      <c r="CL81" s="6"/>
      <c r="CM81" s="6"/>
      <c r="CN81" s="6"/>
    </row>
    <row r="82" spans="1:92" ht="20.25" customHeight="1" x14ac:dyDescent="0.2">
      <c r="A82" s="212" t="s">
        <v>105</v>
      </c>
      <c r="B82" s="213">
        <f t="shared" si="5"/>
        <v>0</v>
      </c>
      <c r="C82" s="187"/>
      <c r="D82" s="203"/>
      <c r="E82" s="204"/>
      <c r="F82" s="214"/>
      <c r="G82" s="214"/>
      <c r="H82" s="124"/>
      <c r="I82" s="124"/>
      <c r="J82" s="205"/>
      <c r="K82" s="126"/>
      <c r="L82" s="125"/>
      <c r="M82" s="127"/>
      <c r="N82" s="13"/>
      <c r="O82" s="13"/>
      <c r="P82" s="13"/>
      <c r="Q82" s="13"/>
      <c r="R82" s="13"/>
      <c r="S82" s="13"/>
      <c r="CG82" s="6"/>
      <c r="CH82" s="6"/>
      <c r="CI82" s="6"/>
      <c r="CJ82" s="6"/>
      <c r="CK82" s="6"/>
      <c r="CL82" s="6"/>
      <c r="CM82" s="6"/>
      <c r="CN82" s="6"/>
    </row>
    <row r="83" spans="1:92" ht="20.25" customHeight="1" x14ac:dyDescent="0.2">
      <c r="A83" s="215" t="s">
        <v>25</v>
      </c>
      <c r="B83" s="118">
        <f t="shared" ref="B83" si="6">SUM(B75:B82)</f>
        <v>30</v>
      </c>
      <c r="C83" s="191">
        <f>+C75+C76+C77+C78+C79+C80+C82</f>
        <v>4</v>
      </c>
      <c r="D83" s="216">
        <f>+D75+D76+D77+D78+D79+D80+D82</f>
        <v>26</v>
      </c>
      <c r="E83" s="217">
        <f>+E75+E76+E77+E78+E79+E80+E82</f>
        <v>26</v>
      </c>
      <c r="F83" s="218">
        <f>+F75+F76+F77+F78+F79+F80+F82</f>
        <v>4</v>
      </c>
      <c r="G83" s="218">
        <f>+G75+G76+G77+G78+G79+G80+G82</f>
        <v>0</v>
      </c>
      <c r="H83" s="131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CE83" s="5">
        <v>1</v>
      </c>
      <c r="CG83" s="6">
        <v>0</v>
      </c>
      <c r="CH83" s="6">
        <v>0</v>
      </c>
      <c r="CI83" s="6"/>
      <c r="CJ83" s="6"/>
      <c r="CK83" s="6"/>
      <c r="CL83" s="6"/>
      <c r="CM83" s="6"/>
      <c r="CN83" s="6"/>
    </row>
    <row r="84" spans="1:92" x14ac:dyDescent="0.2">
      <c r="D84" s="10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CG84" s="6"/>
      <c r="CH84" s="6"/>
      <c r="CI84" s="6"/>
      <c r="CJ84" s="6"/>
      <c r="CK84" s="6"/>
      <c r="CL84" s="6"/>
      <c r="CM84" s="6"/>
      <c r="CN84" s="6"/>
    </row>
    <row r="85" spans="1:92" x14ac:dyDescent="0.2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CG85" s="6"/>
      <c r="CH85" s="6"/>
      <c r="CI85" s="6"/>
      <c r="CJ85" s="6"/>
      <c r="CK85" s="6"/>
      <c r="CL85" s="6"/>
      <c r="CM85" s="6"/>
      <c r="CN85" s="6"/>
    </row>
    <row r="86" spans="1:92" x14ac:dyDescent="0.2">
      <c r="CG86" s="6"/>
      <c r="CH86" s="6"/>
      <c r="CI86" s="6"/>
      <c r="CJ86" s="6"/>
      <c r="CK86" s="6"/>
      <c r="CL86" s="6"/>
      <c r="CM86" s="6"/>
      <c r="CN86" s="6"/>
    </row>
    <row r="87" spans="1:92" x14ac:dyDescent="0.2">
      <c r="CG87" s="6"/>
      <c r="CH87" s="6"/>
      <c r="CI87" s="6"/>
      <c r="CJ87" s="6"/>
      <c r="CK87" s="6"/>
      <c r="CL87" s="6"/>
      <c r="CM87" s="6"/>
      <c r="CN87" s="6"/>
    </row>
    <row r="88" spans="1:92" x14ac:dyDescent="0.2">
      <c r="CG88" s="6"/>
      <c r="CH88" s="6"/>
      <c r="CI88" s="6"/>
      <c r="CJ88" s="6"/>
      <c r="CK88" s="6"/>
      <c r="CL88" s="6"/>
      <c r="CM88" s="6"/>
      <c r="CN88" s="6"/>
    </row>
    <row r="89" spans="1:92" x14ac:dyDescent="0.2">
      <c r="CG89" s="6"/>
      <c r="CH89" s="6"/>
      <c r="CI89" s="6"/>
      <c r="CJ89" s="6"/>
      <c r="CK89" s="6"/>
      <c r="CL89" s="6"/>
      <c r="CM89" s="6"/>
      <c r="CN89" s="6"/>
    </row>
    <row r="90" spans="1:92" x14ac:dyDescent="0.2">
      <c r="CG90" s="6"/>
      <c r="CH90" s="6"/>
      <c r="CI90" s="6"/>
      <c r="CJ90" s="6"/>
      <c r="CK90" s="6"/>
      <c r="CL90" s="6"/>
      <c r="CM90" s="6"/>
      <c r="CN90" s="6"/>
    </row>
    <row r="91" spans="1:92" x14ac:dyDescent="0.2">
      <c r="CG91" s="6"/>
      <c r="CH91" s="6"/>
      <c r="CI91" s="6"/>
      <c r="CJ91" s="6"/>
      <c r="CK91" s="6"/>
      <c r="CL91" s="6"/>
      <c r="CM91" s="6"/>
      <c r="CN91" s="6"/>
    </row>
    <row r="92" spans="1:92" x14ac:dyDescent="0.2">
      <c r="CG92" s="6"/>
      <c r="CH92" s="6"/>
      <c r="CI92" s="6"/>
      <c r="CJ92" s="6"/>
      <c r="CK92" s="6"/>
      <c r="CL92" s="6"/>
      <c r="CM92" s="6"/>
      <c r="CN92" s="6"/>
    </row>
    <row r="93" spans="1:92" x14ac:dyDescent="0.2">
      <c r="CG93" s="6"/>
      <c r="CH93" s="6"/>
      <c r="CI93" s="6"/>
      <c r="CJ93" s="6"/>
      <c r="CK93" s="6"/>
      <c r="CL93" s="6"/>
      <c r="CM93" s="6"/>
      <c r="CN93" s="6"/>
    </row>
    <row r="94" spans="1:92" x14ac:dyDescent="0.2">
      <c r="CG94" s="6"/>
      <c r="CH94" s="6"/>
      <c r="CI94" s="6"/>
      <c r="CJ94" s="6"/>
      <c r="CK94" s="6"/>
      <c r="CL94" s="6"/>
      <c r="CM94" s="6"/>
      <c r="CN94" s="6"/>
    </row>
    <row r="95" spans="1:92" x14ac:dyDescent="0.2">
      <c r="CG95" s="6"/>
      <c r="CH95" s="6"/>
      <c r="CI95" s="6"/>
      <c r="CJ95" s="6"/>
      <c r="CK95" s="6"/>
      <c r="CL95" s="6"/>
      <c r="CM95" s="6"/>
      <c r="CN95" s="6"/>
    </row>
    <row r="96" spans="1:92" x14ac:dyDescent="0.2">
      <c r="CG96" s="6"/>
      <c r="CH96" s="6"/>
      <c r="CI96" s="6"/>
      <c r="CJ96" s="6"/>
      <c r="CK96" s="6"/>
      <c r="CL96" s="6"/>
      <c r="CM96" s="6"/>
      <c r="CN96" s="6"/>
    </row>
    <row r="97" spans="85:92" x14ac:dyDescent="0.2">
      <c r="CG97" s="6"/>
      <c r="CH97" s="6"/>
      <c r="CI97" s="6"/>
      <c r="CJ97" s="6"/>
      <c r="CK97" s="6"/>
      <c r="CL97" s="6"/>
      <c r="CM97" s="6"/>
      <c r="CN97" s="6"/>
    </row>
    <row r="98" spans="85:92" x14ac:dyDescent="0.2">
      <c r="CG98" s="6"/>
      <c r="CH98" s="6"/>
      <c r="CI98" s="6"/>
      <c r="CJ98" s="6"/>
      <c r="CK98" s="6"/>
      <c r="CL98" s="6"/>
      <c r="CM98" s="6"/>
      <c r="CN98" s="6"/>
    </row>
    <row r="99" spans="85:92" x14ac:dyDescent="0.2">
      <c r="CG99" s="6"/>
      <c r="CH99" s="6"/>
      <c r="CI99" s="6"/>
      <c r="CJ99" s="6"/>
      <c r="CK99" s="6"/>
      <c r="CL99" s="6"/>
      <c r="CM99" s="6"/>
      <c r="CN99" s="6"/>
    </row>
    <row r="194" spans="1:104" ht="10.9" customHeight="1" x14ac:dyDescent="0.2"/>
    <row r="195" spans="1:104" s="219" customFormat="1" ht="18.600000000000001" hidden="1" customHeight="1" x14ac:dyDescent="0.2">
      <c r="A195" s="219">
        <f>SUM(B12:O12,B19:B23,B35,C50,B71:I71,B83:G83,B27:B32,B39:C42,B46:C47,C51:C54)</f>
        <v>13588.466666666667</v>
      </c>
      <c r="B195" s="219">
        <f>SUM(CG3:CN99)</f>
        <v>0</v>
      </c>
      <c r="BX195" s="220"/>
      <c r="BY195" s="220"/>
      <c r="BZ195" s="220"/>
      <c r="CA195" s="220"/>
      <c r="CB195" s="220"/>
      <c r="CC195" s="220"/>
      <c r="CD195" s="220"/>
      <c r="CE195" s="220"/>
      <c r="CF195" s="220"/>
      <c r="CG195" s="220"/>
      <c r="CH195" s="220"/>
      <c r="CI195" s="220"/>
      <c r="CJ195" s="220"/>
      <c r="CK195" s="220"/>
      <c r="CL195" s="220"/>
      <c r="CM195" s="220"/>
      <c r="CN195" s="220"/>
      <c r="CO195" s="220"/>
      <c r="CP195" s="220"/>
      <c r="CQ195" s="220"/>
      <c r="CR195" s="220"/>
      <c r="CS195" s="220"/>
      <c r="CT195" s="220"/>
      <c r="CU195" s="220"/>
      <c r="CV195" s="220"/>
      <c r="CW195" s="220"/>
      <c r="CX195" s="220"/>
      <c r="CY195" s="220"/>
      <c r="CZ195" s="220"/>
    </row>
  </sheetData>
  <mergeCells count="24">
    <mergeCell ref="A72:G72"/>
    <mergeCell ref="A73:A74"/>
    <mergeCell ref="B73:G73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G9:J10"/>
    <mergeCell ref="K9:O10"/>
    <mergeCell ref="P9:T10"/>
    <mergeCell ref="U9:Y10"/>
    <mergeCell ref="A48:E48"/>
    <mergeCell ref="E9:E11"/>
    <mergeCell ref="F9:F11"/>
    <mergeCell ref="A50:B50"/>
    <mergeCell ref="A9:A11"/>
    <mergeCell ref="B9:B11"/>
    <mergeCell ref="C9:C11"/>
    <mergeCell ref="D9:D11"/>
  </mergeCells>
  <dataValidations count="1">
    <dataValidation type="whole" operator="greaterThan" allowBlank="1" showInputMessage="1" showErrorMessage="1" errorTitle="Números Enteros" error="Sólo puede ingresar números enteros" sqref="A1:Y83" xr:uid="{00000000-0002-0000-0800-000000000000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Albino   Munoz Mansilla</dc:creator>
  <cp:lastModifiedBy>Jose Albino   Munoz Mansilla</cp:lastModifiedBy>
  <dcterms:created xsi:type="dcterms:W3CDTF">2019-03-19T16:10:18Z</dcterms:created>
  <dcterms:modified xsi:type="dcterms:W3CDTF">2020-01-16T14:44:14Z</dcterms:modified>
</cp:coreProperties>
</file>