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ATALIA\CONSOLIDADOS AÑO 2019\REM CONSOLIDADOS 2019\REM A\"/>
    </mc:Choice>
  </mc:AlternateContent>
  <xr:revisionPtr revIDLastSave="0" documentId="13_ncr:1_{6E134450-B1D4-4A86-AB58-F8A567424CAA}" xr6:coauthVersionLast="44" xr6:coauthVersionMax="44" xr10:uidLastSave="{00000000-0000-0000-0000-000000000000}"/>
  <bookViews>
    <workbookView xWindow="-120" yWindow="-120" windowWidth="24240" windowHeight="13140" tabRatio="826" xr2:uid="{00000000-000D-0000-FFFF-FFFF00000000}"/>
  </bookViews>
  <sheets>
    <sheet name="CONSOLIDADO" sheetId="13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2" l="1"/>
  <c r="CA48" i="12"/>
  <c r="K45" i="12"/>
  <c r="M44" i="12"/>
  <c r="L44" i="12"/>
  <c r="J44" i="12"/>
  <c r="I44" i="12"/>
  <c r="H44" i="12"/>
  <c r="G44" i="12"/>
  <c r="F44" i="12"/>
  <c r="E44" i="12"/>
  <c r="D44" i="12"/>
  <c r="C44" i="12"/>
  <c r="K43" i="12"/>
  <c r="K41" i="12"/>
  <c r="K36" i="12"/>
  <c r="K35" i="12"/>
  <c r="K34" i="12"/>
  <c r="K44" i="12" s="1"/>
  <c r="K33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I11" i="12"/>
  <c r="H11" i="12"/>
  <c r="G11" i="12"/>
  <c r="F11" i="12"/>
  <c r="E11" i="12"/>
  <c r="D11" i="12"/>
  <c r="C11" i="12"/>
  <c r="B11" i="12"/>
  <c r="A195" i="12" s="1"/>
  <c r="A5" i="12"/>
  <c r="A4" i="12"/>
  <c r="A3" i="12"/>
  <c r="A2" i="12"/>
  <c r="B195" i="11" l="1"/>
  <c r="CA48" i="11"/>
  <c r="K45" i="11"/>
  <c r="M44" i="11"/>
  <c r="L44" i="11"/>
  <c r="J44" i="11"/>
  <c r="I44" i="11"/>
  <c r="H44" i="11"/>
  <c r="G44" i="11"/>
  <c r="F44" i="11"/>
  <c r="E44" i="11"/>
  <c r="D44" i="11"/>
  <c r="C44" i="11"/>
  <c r="K43" i="11"/>
  <c r="K41" i="11"/>
  <c r="K36" i="11"/>
  <c r="K35" i="11"/>
  <c r="K34" i="11"/>
  <c r="K33" i="11"/>
  <c r="K44" i="11" s="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I11" i="11"/>
  <c r="H11" i="11"/>
  <c r="G11" i="11"/>
  <c r="F11" i="11"/>
  <c r="E11" i="11"/>
  <c r="D11" i="11"/>
  <c r="C11" i="11"/>
  <c r="B11" i="11" s="1"/>
  <c r="A195" i="11" s="1"/>
  <c r="A5" i="11"/>
  <c r="A4" i="11"/>
  <c r="A3" i="11"/>
  <c r="A2" i="11"/>
  <c r="B195" i="10" l="1"/>
  <c r="CA48" i="10"/>
  <c r="K45" i="10"/>
  <c r="M44" i="10"/>
  <c r="L44" i="10"/>
  <c r="J44" i="10"/>
  <c r="I44" i="10"/>
  <c r="H44" i="10"/>
  <c r="G44" i="10"/>
  <c r="F44" i="10"/>
  <c r="E44" i="10"/>
  <c r="D44" i="10"/>
  <c r="C44" i="10"/>
  <c r="K43" i="10"/>
  <c r="K41" i="10"/>
  <c r="K36" i="10"/>
  <c r="K35" i="10"/>
  <c r="K44" i="10" s="1"/>
  <c r="K34" i="10"/>
  <c r="K33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I11" i="10"/>
  <c r="H11" i="10"/>
  <c r="G11" i="10"/>
  <c r="F11" i="10"/>
  <c r="E11" i="10"/>
  <c r="D11" i="10"/>
  <c r="C11" i="10"/>
  <c r="B11" i="10"/>
  <c r="A195" i="10" s="1"/>
  <c r="A5" i="10"/>
  <c r="A4" i="10"/>
  <c r="A3" i="10"/>
  <c r="A2" i="10"/>
  <c r="B195" i="9" l="1"/>
  <c r="CA48" i="9"/>
  <c r="K45" i="9"/>
  <c r="M44" i="9"/>
  <c r="L44" i="9"/>
  <c r="J44" i="9"/>
  <c r="I44" i="9"/>
  <c r="H44" i="9"/>
  <c r="G44" i="9"/>
  <c r="F44" i="9"/>
  <c r="E44" i="9"/>
  <c r="D44" i="9"/>
  <c r="C44" i="9"/>
  <c r="K43" i="9"/>
  <c r="K41" i="9"/>
  <c r="K36" i="9"/>
  <c r="K35" i="9"/>
  <c r="K44" i="9" s="1"/>
  <c r="K34" i="9"/>
  <c r="K33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I11" i="9"/>
  <c r="H11" i="9"/>
  <c r="G11" i="9"/>
  <c r="F11" i="9"/>
  <c r="E11" i="9"/>
  <c r="D11" i="9"/>
  <c r="C11" i="9"/>
  <c r="B11" i="9"/>
  <c r="A195" i="9" s="1"/>
  <c r="A5" i="9"/>
  <c r="A4" i="9"/>
  <c r="A3" i="9"/>
  <c r="A2" i="9"/>
  <c r="B195" i="8" l="1"/>
  <c r="CA48" i="8"/>
  <c r="K45" i="8"/>
  <c r="M44" i="8"/>
  <c r="L44" i="8"/>
  <c r="J44" i="8"/>
  <c r="I44" i="8"/>
  <c r="H44" i="8"/>
  <c r="G44" i="8"/>
  <c r="F44" i="8"/>
  <c r="E44" i="8"/>
  <c r="D44" i="8"/>
  <c r="C44" i="8"/>
  <c r="K43" i="8"/>
  <c r="K41" i="8"/>
  <c r="K36" i="8"/>
  <c r="K35" i="8"/>
  <c r="K34" i="8"/>
  <c r="K44" i="8" s="1"/>
  <c r="K33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I11" i="8"/>
  <c r="H11" i="8"/>
  <c r="G11" i="8"/>
  <c r="F11" i="8"/>
  <c r="E11" i="8"/>
  <c r="D11" i="8"/>
  <c r="C11" i="8"/>
  <c r="B11" i="8"/>
  <c r="A5" i="8"/>
  <c r="A4" i="8"/>
  <c r="A3" i="8"/>
  <c r="A2" i="8"/>
  <c r="A195" i="8" l="1"/>
  <c r="B195" i="7"/>
  <c r="CA48" i="7"/>
  <c r="K45" i="7"/>
  <c r="M44" i="7"/>
  <c r="L44" i="7"/>
  <c r="J44" i="7"/>
  <c r="I44" i="7"/>
  <c r="H44" i="7"/>
  <c r="G44" i="7"/>
  <c r="F44" i="7"/>
  <c r="E44" i="7"/>
  <c r="D44" i="7"/>
  <c r="C44" i="7"/>
  <c r="K43" i="7"/>
  <c r="K41" i="7"/>
  <c r="K36" i="7"/>
  <c r="K35" i="7"/>
  <c r="K34" i="7"/>
  <c r="K44" i="7" s="1"/>
  <c r="K33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I11" i="7"/>
  <c r="H11" i="7"/>
  <c r="G11" i="7"/>
  <c r="F11" i="7"/>
  <c r="E11" i="7"/>
  <c r="D11" i="7"/>
  <c r="C11" i="7"/>
  <c r="B11" i="7"/>
  <c r="A5" i="7"/>
  <c r="A4" i="7"/>
  <c r="A3" i="7"/>
  <c r="A2" i="7"/>
  <c r="A195" i="7" l="1"/>
  <c r="B195" i="6"/>
  <c r="CA48" i="6"/>
  <c r="K45" i="6"/>
  <c r="M44" i="6"/>
  <c r="L44" i="6"/>
  <c r="J44" i="6"/>
  <c r="I44" i="6"/>
  <c r="H44" i="6"/>
  <c r="G44" i="6"/>
  <c r="F44" i="6"/>
  <c r="E44" i="6"/>
  <c r="D44" i="6"/>
  <c r="C44" i="6"/>
  <c r="K43" i="6"/>
  <c r="K41" i="6"/>
  <c r="K36" i="6"/>
  <c r="K35" i="6"/>
  <c r="K34" i="6"/>
  <c r="K33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I11" i="6"/>
  <c r="H11" i="6"/>
  <c r="G11" i="6"/>
  <c r="F11" i="6"/>
  <c r="E11" i="6"/>
  <c r="D11" i="6"/>
  <c r="C11" i="6"/>
  <c r="B11" i="6" s="1"/>
  <c r="A5" i="6"/>
  <c r="A4" i="6"/>
  <c r="A3" i="6"/>
  <c r="A2" i="6"/>
  <c r="A195" i="6" l="1"/>
  <c r="K44" i="6"/>
  <c r="B195" i="5"/>
  <c r="CA48" i="5"/>
  <c r="K45" i="5"/>
  <c r="M44" i="5"/>
  <c r="L44" i="5"/>
  <c r="J44" i="5"/>
  <c r="I44" i="5"/>
  <c r="H44" i="5"/>
  <c r="G44" i="5"/>
  <c r="F44" i="5"/>
  <c r="E44" i="5"/>
  <c r="D44" i="5"/>
  <c r="C44" i="5"/>
  <c r="K43" i="5"/>
  <c r="K41" i="5"/>
  <c r="K36" i="5"/>
  <c r="K35" i="5"/>
  <c r="K34" i="5"/>
  <c r="K33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I11" i="5"/>
  <c r="H11" i="5"/>
  <c r="G11" i="5"/>
  <c r="F11" i="5"/>
  <c r="E11" i="5"/>
  <c r="D11" i="5"/>
  <c r="C11" i="5"/>
  <c r="A5" i="5"/>
  <c r="A4" i="5"/>
  <c r="A3" i="5"/>
  <c r="A2" i="5"/>
  <c r="K44" i="5" l="1"/>
  <c r="B11" i="5"/>
  <c r="B195" i="4"/>
  <c r="CA48" i="4"/>
  <c r="K45" i="4"/>
  <c r="M44" i="4"/>
  <c r="L44" i="4"/>
  <c r="J44" i="4"/>
  <c r="I44" i="4"/>
  <c r="H44" i="4"/>
  <c r="G44" i="4"/>
  <c r="F44" i="4"/>
  <c r="E44" i="4"/>
  <c r="D44" i="4"/>
  <c r="C44" i="4"/>
  <c r="K43" i="4"/>
  <c r="K41" i="4"/>
  <c r="K36" i="4"/>
  <c r="K35" i="4"/>
  <c r="K34" i="4"/>
  <c r="K33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I11" i="4"/>
  <c r="H11" i="4"/>
  <c r="G11" i="4"/>
  <c r="F11" i="4"/>
  <c r="E11" i="4"/>
  <c r="D11" i="4"/>
  <c r="C11" i="4"/>
  <c r="B11" i="4"/>
  <c r="A5" i="4"/>
  <c r="A4" i="4"/>
  <c r="A3" i="4"/>
  <c r="A2" i="4"/>
  <c r="A195" i="5" l="1"/>
  <c r="K44" i="4"/>
  <c r="A195" i="4" s="1"/>
  <c r="B195" i="3"/>
  <c r="CA48" i="3"/>
  <c r="K45" i="3"/>
  <c r="M44" i="3"/>
  <c r="L44" i="3"/>
  <c r="J44" i="3"/>
  <c r="I44" i="3"/>
  <c r="H44" i="3"/>
  <c r="G44" i="3"/>
  <c r="F44" i="3"/>
  <c r="E44" i="3"/>
  <c r="D44" i="3"/>
  <c r="C44" i="3"/>
  <c r="K43" i="3"/>
  <c r="K41" i="3"/>
  <c r="K36" i="3"/>
  <c r="K35" i="3"/>
  <c r="K34" i="3"/>
  <c r="K33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I11" i="3"/>
  <c r="H11" i="3"/>
  <c r="G11" i="3"/>
  <c r="F11" i="3"/>
  <c r="E11" i="3"/>
  <c r="D11" i="3"/>
  <c r="C11" i="3"/>
  <c r="A5" i="3"/>
  <c r="A4" i="3"/>
  <c r="A3" i="3"/>
  <c r="A2" i="3"/>
  <c r="B11" i="3" l="1"/>
  <c r="K44" i="3"/>
  <c r="A195" i="3" s="1"/>
  <c r="B195" i="2"/>
  <c r="CA48" i="2"/>
  <c r="K45" i="2"/>
  <c r="M44" i="2"/>
  <c r="L44" i="2"/>
  <c r="J44" i="2"/>
  <c r="I44" i="2"/>
  <c r="H44" i="2"/>
  <c r="G44" i="2"/>
  <c r="F44" i="2"/>
  <c r="E44" i="2"/>
  <c r="D44" i="2"/>
  <c r="C44" i="2"/>
  <c r="K43" i="2"/>
  <c r="K41" i="2"/>
  <c r="K36" i="2"/>
  <c r="K35" i="2"/>
  <c r="K34" i="2"/>
  <c r="K33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I11" i="2"/>
  <c r="H11" i="2"/>
  <c r="G11" i="2"/>
  <c r="F11" i="2"/>
  <c r="E11" i="2"/>
  <c r="D11" i="2"/>
  <c r="C11" i="2"/>
  <c r="A5" i="2"/>
  <c r="A4" i="2"/>
  <c r="A3" i="2"/>
  <c r="A2" i="2"/>
  <c r="B11" i="2" l="1"/>
  <c r="K44" i="2"/>
  <c r="A195" i="2" s="1"/>
  <c r="B195" i="1"/>
  <c r="CA48" i="1"/>
  <c r="K45" i="1"/>
  <c r="M44" i="1"/>
  <c r="L44" i="1"/>
  <c r="J44" i="1"/>
  <c r="I44" i="1"/>
  <c r="H44" i="1"/>
  <c r="G44" i="1"/>
  <c r="F44" i="1"/>
  <c r="E44" i="1"/>
  <c r="D44" i="1"/>
  <c r="C44" i="1"/>
  <c r="K43" i="1"/>
  <c r="K41" i="1"/>
  <c r="K36" i="1"/>
  <c r="K35" i="1"/>
  <c r="K34" i="1"/>
  <c r="K33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I11" i="1"/>
  <c r="H11" i="1"/>
  <c r="G11" i="1"/>
  <c r="F11" i="1"/>
  <c r="E11" i="1"/>
  <c r="D11" i="1"/>
  <c r="C11" i="1"/>
  <c r="A5" i="1"/>
  <c r="A4" i="1"/>
  <c r="A3" i="1"/>
  <c r="A2" i="1"/>
  <c r="B11" i="1" l="1"/>
  <c r="K44" i="1"/>
  <c r="M45" i="13"/>
  <c r="L45" i="13"/>
  <c r="M43" i="13"/>
  <c r="L43" i="13"/>
  <c r="M41" i="13"/>
  <c r="L41" i="13"/>
  <c r="K40" i="13"/>
  <c r="K39" i="13"/>
  <c r="M36" i="13"/>
  <c r="L36" i="13"/>
  <c r="M35" i="13"/>
  <c r="L35" i="13"/>
  <c r="M34" i="13"/>
  <c r="L34" i="13"/>
  <c r="M33" i="13"/>
  <c r="L33" i="13"/>
  <c r="J45" i="13"/>
  <c r="I45" i="13"/>
  <c r="H45" i="13"/>
  <c r="G45" i="13"/>
  <c r="F45" i="13"/>
  <c r="E45" i="13"/>
  <c r="D45" i="13"/>
  <c r="C45" i="13"/>
  <c r="J43" i="13"/>
  <c r="I43" i="13"/>
  <c r="H43" i="13"/>
  <c r="F43" i="13"/>
  <c r="E43" i="13"/>
  <c r="D43" i="13"/>
  <c r="C43" i="13"/>
  <c r="J42" i="13"/>
  <c r="I42" i="13"/>
  <c r="H42" i="13"/>
  <c r="G42" i="13"/>
  <c r="F42" i="13"/>
  <c r="E42" i="13"/>
  <c r="D42" i="13"/>
  <c r="C42" i="13"/>
  <c r="J41" i="13"/>
  <c r="I41" i="13"/>
  <c r="H41" i="13"/>
  <c r="G41" i="13"/>
  <c r="F41" i="13"/>
  <c r="E41" i="13"/>
  <c r="D41" i="13"/>
  <c r="C41" i="13"/>
  <c r="J40" i="13"/>
  <c r="I40" i="13"/>
  <c r="H40" i="13"/>
  <c r="G40" i="13"/>
  <c r="F40" i="13"/>
  <c r="E40" i="13"/>
  <c r="D40" i="13"/>
  <c r="C40" i="13"/>
  <c r="J39" i="13"/>
  <c r="I39" i="13"/>
  <c r="H39" i="13"/>
  <c r="G39" i="13"/>
  <c r="F39" i="13"/>
  <c r="E39" i="13"/>
  <c r="D39" i="13"/>
  <c r="C39" i="13"/>
  <c r="J38" i="13"/>
  <c r="I38" i="13"/>
  <c r="H38" i="13"/>
  <c r="G38" i="13"/>
  <c r="F38" i="13"/>
  <c r="E38" i="13"/>
  <c r="D38" i="13"/>
  <c r="C38" i="13"/>
  <c r="J37" i="13"/>
  <c r="I37" i="13"/>
  <c r="H37" i="13"/>
  <c r="G37" i="13"/>
  <c r="F37" i="13"/>
  <c r="E37" i="13"/>
  <c r="D37" i="13"/>
  <c r="C37" i="13"/>
  <c r="J36" i="13"/>
  <c r="I36" i="13"/>
  <c r="H36" i="13"/>
  <c r="G36" i="13"/>
  <c r="F36" i="13"/>
  <c r="E36" i="13"/>
  <c r="D36" i="13"/>
  <c r="C36" i="13"/>
  <c r="J35" i="13"/>
  <c r="I35" i="13"/>
  <c r="H35" i="13"/>
  <c r="G35" i="13"/>
  <c r="F35" i="13"/>
  <c r="E35" i="13"/>
  <c r="D35" i="13"/>
  <c r="C35" i="13"/>
  <c r="J34" i="13"/>
  <c r="I34" i="13"/>
  <c r="H34" i="13"/>
  <c r="G34" i="13"/>
  <c r="F34" i="13"/>
  <c r="E34" i="13"/>
  <c r="D34" i="13"/>
  <c r="C34" i="13"/>
  <c r="J33" i="13"/>
  <c r="I33" i="13"/>
  <c r="H33" i="13"/>
  <c r="G33" i="13"/>
  <c r="F33" i="13"/>
  <c r="E33" i="13"/>
  <c r="D33" i="13"/>
  <c r="C33" i="13"/>
  <c r="D29" i="13"/>
  <c r="C29" i="13"/>
  <c r="D28" i="13"/>
  <c r="C28" i="13"/>
  <c r="D27" i="13"/>
  <c r="C27" i="13"/>
  <c r="D26" i="13"/>
  <c r="C26" i="13"/>
  <c r="D25" i="13"/>
  <c r="C25" i="13"/>
  <c r="I24" i="13"/>
  <c r="H24" i="13"/>
  <c r="G24" i="13"/>
  <c r="F24" i="13"/>
  <c r="E24" i="13"/>
  <c r="D24" i="13"/>
  <c r="C24" i="13"/>
  <c r="I23" i="13"/>
  <c r="H23" i="13"/>
  <c r="G23" i="13"/>
  <c r="F23" i="13"/>
  <c r="E23" i="13"/>
  <c r="D23" i="13"/>
  <c r="C23" i="13"/>
  <c r="I22" i="13"/>
  <c r="H22" i="13"/>
  <c r="G22" i="13"/>
  <c r="F22" i="13"/>
  <c r="E22" i="13"/>
  <c r="D22" i="13"/>
  <c r="C22" i="13"/>
  <c r="I21" i="13"/>
  <c r="H21" i="13"/>
  <c r="G21" i="13"/>
  <c r="F21" i="13"/>
  <c r="E21" i="13"/>
  <c r="D21" i="13"/>
  <c r="C21" i="13"/>
  <c r="I20" i="13"/>
  <c r="H20" i="13"/>
  <c r="G20" i="13"/>
  <c r="F20" i="13"/>
  <c r="E20" i="13"/>
  <c r="D20" i="13"/>
  <c r="C20" i="13"/>
  <c r="I19" i="13"/>
  <c r="H19" i="13"/>
  <c r="G19" i="13"/>
  <c r="F19" i="13"/>
  <c r="E19" i="13"/>
  <c r="D19" i="13"/>
  <c r="C19" i="13"/>
  <c r="I18" i="13"/>
  <c r="H18" i="13"/>
  <c r="G18" i="13"/>
  <c r="F18" i="13"/>
  <c r="E18" i="13"/>
  <c r="D18" i="13"/>
  <c r="C18" i="13"/>
  <c r="I17" i="13"/>
  <c r="H17" i="13"/>
  <c r="G17" i="13"/>
  <c r="F17" i="13"/>
  <c r="E17" i="13"/>
  <c r="D17" i="13"/>
  <c r="C17" i="13"/>
  <c r="I16" i="13"/>
  <c r="H16" i="13"/>
  <c r="G16" i="13"/>
  <c r="F16" i="13"/>
  <c r="E16" i="13"/>
  <c r="D16" i="13"/>
  <c r="C16" i="13"/>
  <c r="I15" i="13"/>
  <c r="H15" i="13"/>
  <c r="G15" i="13"/>
  <c r="F15" i="13"/>
  <c r="E15" i="13"/>
  <c r="D15" i="13"/>
  <c r="C15" i="13"/>
  <c r="I14" i="13"/>
  <c r="H14" i="13"/>
  <c r="G14" i="13"/>
  <c r="F14" i="13"/>
  <c r="E14" i="13"/>
  <c r="D14" i="13"/>
  <c r="C14" i="13"/>
  <c r="I13" i="13"/>
  <c r="H13" i="13"/>
  <c r="G13" i="13"/>
  <c r="F13" i="13"/>
  <c r="E13" i="13"/>
  <c r="D13" i="13"/>
  <c r="C13" i="13"/>
  <c r="I12" i="13"/>
  <c r="H12" i="13"/>
  <c r="G12" i="13"/>
  <c r="F12" i="13"/>
  <c r="E12" i="13"/>
  <c r="D12" i="13"/>
  <c r="C12" i="13"/>
  <c r="A195" i="1" l="1"/>
  <c r="B195" i="13"/>
  <c r="CA48" i="13"/>
  <c r="K45" i="13"/>
  <c r="M44" i="13"/>
  <c r="L44" i="13"/>
  <c r="J44" i="13"/>
  <c r="I44" i="13"/>
  <c r="H44" i="13"/>
  <c r="G44" i="13"/>
  <c r="F44" i="13"/>
  <c r="E44" i="13"/>
  <c r="D44" i="13"/>
  <c r="C44" i="13"/>
  <c r="K43" i="13"/>
  <c r="K41" i="13"/>
  <c r="K36" i="13"/>
  <c r="K35" i="13"/>
  <c r="K34" i="13"/>
  <c r="K33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I11" i="13"/>
  <c r="H11" i="13"/>
  <c r="G11" i="13"/>
  <c r="F11" i="13"/>
  <c r="E11" i="13"/>
  <c r="D11" i="13"/>
  <c r="C11" i="13"/>
  <c r="A5" i="13"/>
  <c r="A4" i="13"/>
  <c r="A3" i="13"/>
  <c r="A2" i="13"/>
  <c r="B11" i="13" l="1"/>
  <c r="K44" i="13"/>
  <c r="A195" i="13" l="1"/>
</calcChain>
</file>

<file path=xl/sharedStrings.xml><?xml version="1.0" encoding="utf-8"?>
<sst xmlns="http://schemas.openxmlformats.org/spreadsheetml/2006/main" count="897" uniqueCount="69">
  <si>
    <t>SERVICIO DE SALUD</t>
  </si>
  <si>
    <t>REM-19b.   ACTIVIDADES DE PARTICIPACIÓN SOCIAL</t>
  </si>
  <si>
    <t>SECCIÓN A: ATENCIÓN OFICINAS DE INFORMACIONES (SISTEMA INTEGRAL DE ATENCIÓN A USUARIOS)</t>
  </si>
  <si>
    <t>TIPO DE ATENCION</t>
  </si>
  <si>
    <t>Nº DE ATENCIONES EN EL MES</t>
  </si>
  <si>
    <t>RESPUESTAS DEL MES DENTRO DE PLAZOS LEGALES ( 15 DIAS HÁBILES)</t>
  </si>
  <si>
    <t>RECLAMOS RESPONDIDOS FUERA DE PLAZOS LEGALES</t>
  </si>
  <si>
    <t>RECLAMOS PENDIENTES</t>
  </si>
  <si>
    <t>Total</t>
  </si>
  <si>
    <t>Hombres</t>
  </si>
  <si>
    <t>Mujeres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</si>
  <si>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</si>
  <si>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</si>
  <si>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</si>
  <si>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</si>
  <si>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 xml:space="preserve">TOTAL DE RECLAMOS </t>
  </si>
  <si>
    <t>TRATO</t>
  </si>
  <si>
    <t>COMPETENCIA TÉCNICA</t>
  </si>
  <si>
    <t>INFRAESTRUCTURA</t>
  </si>
  <si>
    <t>TIEMPO DE ESPERA (EN SALA DE ESPERA)</t>
  </si>
  <si>
    <t>TIEMPO DE ESPERA, POR CONSULTA ESPECIALIDAD (POR LISTA DE ESPERA)</t>
  </si>
  <si>
    <t>TIEMPO DE ESPERA, POR PROCEDIMIENTO (LISTA DE ESPERA)</t>
  </si>
  <si>
    <t>TIEMPO DE ESPERA , POR CIRUGÍA (LISTA DE ESPERA)</t>
  </si>
  <si>
    <t>INFORMACIÓN</t>
  </si>
  <si>
    <t>PROCEDIMIENTOS ADMINISTRATIVOS</t>
  </si>
  <si>
    <t>PROBIDAD ADMINISTRATIVA</t>
  </si>
  <si>
    <t>INCUMPLIMIENTO GARANTÍAS EXPLÍCITAS EN SALUD (GES)</t>
  </si>
  <si>
    <t>INCUMPLIMIENTO DE GARANTÍAS LEY RICARTE SOTO</t>
  </si>
  <si>
    <t>INCUMPLIMIENTO DE GARANTÍAS FOFAR</t>
  </si>
  <si>
    <t>CONSULTAS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</si>
  <si>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</si>
  <si>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</si>
  <si>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</si>
  <si>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</si>
  <si>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</si>
  <si>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</si>
  <si>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</si>
  <si>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</si>
  <si>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PARTICIPANTES</t>
  </si>
  <si>
    <t>Consultas Ciudadanas</t>
  </si>
  <si>
    <t>Consejo de la Sociedad Civil, Consejos consultivos, de desarrollo y comités locales</t>
  </si>
  <si>
    <t xml:space="preserve"> Consejos consultivos de Adolescentes y Jóvenes</t>
  </si>
  <si>
    <t>Mesas: Territoriales, diálogos ciudadanos, mesa salud intercultural</t>
  </si>
  <si>
    <t>Cuentas públicas participativas</t>
  </si>
  <si>
    <t>Presupuestos participativos</t>
  </si>
  <si>
    <t>Estrategias de satisfacción usuaria</t>
  </si>
  <si>
    <t>Planificación local participativa (Diagnósticos, programación y evaluación)</t>
  </si>
  <si>
    <t>Total participantes</t>
  </si>
  <si>
    <t>Total hombres</t>
  </si>
  <si>
    <t>Total mujeres</t>
  </si>
  <si>
    <t>ADMINISTRACIÓN Y GESTIÓN</t>
  </si>
  <si>
    <t>ENTREVISTAS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</si>
  <si>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</si>
  <si>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</si>
  <si>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</si>
  <si>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</si>
  <si>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</si>
  <si>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</si>
  <si>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</si>
  <si>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</si>
  <si>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</si>
  <si>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</si>
  <si>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ACTIVIDADES DE PARTICIPACIÓN SOCIAL POR TEC. PARAMÉDICO</t>
  </si>
  <si>
    <t>SECCIÓN C: REUNIONES DE ADULTO MAYOR</t>
  </si>
  <si>
    <t>TIPO DE REUNIÓN</t>
  </si>
  <si>
    <t>TOTAL</t>
  </si>
  <si>
    <t>CASOS/INSTI-
TUCIONES</t>
  </si>
  <si>
    <t xml:space="preserve">CLÍNICAS </t>
  </si>
  <si>
    <t>CON INSTITUCIONES DE LARGA ESTADÍA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</si>
</sst>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1" fontId="1" fillId="2" borderId="0" xfId="0" applyNumberFormat="1" applyFont="1" applyFill="1"/>
    <xf numFmtId="1" fontId="2" fillId="2" borderId="0" xfId="0" applyNumberFormat="1" applyFont="1" applyFill="1"/>
    <xf numFmtId="1" fontId="2" fillId="2" borderId="0" xfId="0" applyNumberFormat="1" applyFont="1" applyFill="1" applyProtection="1">
      <protection locked="0"/>
    </xf>
    <xf numFmtId="1" fontId="2" fillId="3" borderId="0" xfId="0" applyNumberFormat="1" applyFont="1" applyFill="1" applyProtection="1">
      <protection locked="0"/>
    </xf>
    <xf numFmtId="1" fontId="2" fillId="3" borderId="0" xfId="0" applyNumberFormat="1" applyFont="1" applyFill="1"/>
    <xf numFmtId="1" fontId="2" fillId="4" borderId="0" xfId="0" applyNumberFormat="1" applyFont="1" applyFill="1" applyProtection="1">
      <protection locked="0"/>
    </xf>
    <xf numFmtId="1" fontId="3" fillId="2" borderId="0" xfId="0" applyNumberFormat="1" applyFont="1" applyFill="1" applyAlignment="1">
      <alignment horizontal="center" vertical="center" wrapText="1"/>
    </xf>
    <xf numFmtId="1" fontId="4" fillId="2" borderId="0" xfId="0" applyNumberFormat="1" applyFont="1" applyFill="1" applyAlignment="1">
      <alignment horizontal="left"/>
    </xf>
    <xf numFmtId="1" fontId="5" fillId="2" borderId="0" xfId="0" applyNumberFormat="1" applyFont="1" applyFill="1" applyAlignment="1">
      <alignment horizontal="left"/>
    </xf>
    <xf numFmtId="1" fontId="6" fillId="2" borderId="0" xfId="0" applyNumberFormat="1" applyFont="1" applyFill="1"/>
    <xf numFmtId="1" fontId="6" fillId="0" borderId="1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vertical="center" wrapText="1"/>
    </xf>
    <xf numFmtId="1" fontId="6" fillId="2" borderId="2" xfId="0" applyNumberFormat="1" applyFont="1" applyFill="1" applyBorder="1"/>
    <xf numFmtId="1" fontId="6" fillId="2" borderId="9" xfId="0" applyNumberFormat="1" applyFont="1" applyFill="1" applyBorder="1"/>
    <xf numFmtId="1" fontId="6" fillId="2" borderId="4" xfId="0" applyNumberFormat="1" applyFont="1" applyFill="1" applyBorder="1"/>
    <xf numFmtId="1" fontId="6" fillId="2" borderId="11" xfId="0" applyNumberFormat="1" applyFont="1" applyFill="1" applyBorder="1"/>
    <xf numFmtId="1" fontId="6" fillId="2" borderId="12" xfId="0" applyNumberFormat="1" applyFont="1" applyFill="1" applyBorder="1"/>
    <xf numFmtId="1" fontId="6" fillId="0" borderId="13" xfId="0" applyNumberFormat="1" applyFont="1" applyBorder="1" applyAlignment="1">
      <alignment horizontal="left" vertical="center" wrapText="1"/>
    </xf>
    <xf numFmtId="1" fontId="6" fillId="0" borderId="13" xfId="0" applyNumberFormat="1" applyFont="1" applyBorder="1"/>
    <xf numFmtId="1" fontId="6" fillId="5" borderId="14" xfId="0" applyNumberFormat="1" applyFont="1" applyFill="1" applyBorder="1" applyProtection="1">
      <protection locked="0"/>
    </xf>
    <xf numFmtId="1" fontId="6" fillId="5" borderId="15" xfId="0" applyNumberFormat="1" applyFont="1" applyFill="1" applyBorder="1" applyProtection="1">
      <protection locked="0"/>
    </xf>
    <xf numFmtId="1" fontId="6" fillId="5" borderId="16" xfId="0" applyNumberFormat="1" applyFont="1" applyFill="1" applyBorder="1" applyProtection="1">
      <protection locked="0"/>
    </xf>
    <xf numFmtId="1" fontId="6" fillId="5" borderId="17" xfId="0" applyNumberFormat="1" applyFont="1" applyFill="1" applyBorder="1" applyProtection="1">
      <protection locked="0"/>
    </xf>
    <xf numFmtId="1" fontId="6" fillId="0" borderId="18" xfId="0" applyNumberFormat="1" applyFont="1" applyBorder="1" applyAlignment="1">
      <alignment horizontal="left" vertical="center" wrapText="1"/>
    </xf>
    <xf numFmtId="1" fontId="6" fillId="0" borderId="18" xfId="0" applyNumberFormat="1" applyFont="1" applyBorder="1"/>
    <xf numFmtId="1" fontId="6" fillId="5" borderId="19" xfId="0" applyNumberFormat="1" applyFont="1" applyFill="1" applyBorder="1" applyProtection="1">
      <protection locked="0"/>
    </xf>
    <xf numFmtId="1" fontId="6" fillId="5" borderId="20" xfId="0" applyNumberFormat="1" applyFont="1" applyFill="1" applyBorder="1" applyProtection="1">
      <protection locked="0"/>
    </xf>
    <xf numFmtId="1" fontId="6" fillId="5" borderId="21" xfId="0" applyNumberFormat="1" applyFont="1" applyFill="1" applyBorder="1" applyProtection="1">
      <protection locked="0"/>
    </xf>
    <xf numFmtId="1" fontId="6" fillId="5" borderId="22" xfId="0" applyNumberFormat="1" applyFont="1" applyFill="1" applyBorder="1" applyProtection="1">
      <protection locked="0"/>
    </xf>
    <xf numFmtId="1" fontId="6" fillId="5" borderId="23" xfId="0" applyNumberFormat="1" applyFont="1" applyFill="1" applyBorder="1" applyProtection="1">
      <protection locked="0"/>
    </xf>
    <xf numFmtId="1" fontId="6" fillId="5" borderId="24" xfId="0" applyNumberFormat="1" applyFont="1" applyFill="1" applyBorder="1" applyProtection="1">
      <protection locked="0"/>
    </xf>
    <xf numFmtId="1" fontId="7" fillId="0" borderId="25" xfId="0" applyNumberFormat="1" applyFont="1" applyBorder="1"/>
    <xf numFmtId="1" fontId="7" fillId="0" borderId="0" xfId="0" applyNumberFormat="1" applyFont="1"/>
    <xf numFmtId="1" fontId="7" fillId="0" borderId="10" xfId="0" applyNumberFormat="1" applyFont="1" applyBorder="1"/>
    <xf numFmtId="1" fontId="7" fillId="0" borderId="26" xfId="0" applyNumberFormat="1" applyFont="1" applyBorder="1"/>
    <xf numFmtId="1" fontId="7" fillId="0" borderId="27" xfId="0" applyNumberFormat="1" applyFont="1" applyBorder="1"/>
    <xf numFmtId="1" fontId="6" fillId="5" borderId="28" xfId="0" applyNumberFormat="1" applyFont="1" applyFill="1" applyBorder="1" applyProtection="1">
      <protection locked="0"/>
    </xf>
    <xf numFmtId="1" fontId="6" fillId="5" borderId="29" xfId="0" applyNumberFormat="1" applyFont="1" applyFill="1" applyBorder="1" applyProtection="1">
      <protection locked="0"/>
    </xf>
    <xf numFmtId="1" fontId="6" fillId="5" borderId="30" xfId="0" applyNumberFormat="1" applyFont="1" applyFill="1" applyBorder="1" applyProtection="1">
      <protection locked="0"/>
    </xf>
    <xf numFmtId="1" fontId="6" fillId="5" borderId="31" xfId="0" applyNumberFormat="1" applyFont="1" applyFill="1" applyBorder="1" applyProtection="1">
      <protection locked="0"/>
    </xf>
    <xf numFmtId="1" fontId="6" fillId="0" borderId="32" xfId="0" applyNumberFormat="1" applyFont="1" applyBorder="1" applyAlignment="1">
      <alignment vertical="center" wrapText="1"/>
    </xf>
    <xf numFmtId="1" fontId="6" fillId="6" borderId="14" xfId="0" applyNumberFormat="1" applyFont="1" applyFill="1" applyBorder="1"/>
    <xf numFmtId="1" fontId="6" fillId="6" borderId="16" xfId="0" applyNumberFormat="1" applyFont="1" applyFill="1" applyBorder="1"/>
    <xf numFmtId="1" fontId="6" fillId="6" borderId="15" xfId="0" applyNumberFormat="1" applyFont="1" applyFill="1" applyBorder="1"/>
    <xf numFmtId="1" fontId="6" fillId="6" borderId="17" xfId="0" applyNumberFormat="1" applyFont="1" applyFill="1" applyBorder="1"/>
    <xf numFmtId="1" fontId="6" fillId="0" borderId="18" xfId="0" applyNumberFormat="1" applyFont="1" applyBorder="1" applyAlignment="1">
      <alignment vertical="center" wrapText="1"/>
    </xf>
    <xf numFmtId="1" fontId="6" fillId="6" borderId="19" xfId="0" applyNumberFormat="1" applyFont="1" applyFill="1" applyBorder="1"/>
    <xf numFmtId="1" fontId="6" fillId="6" borderId="21" xfId="0" applyNumberFormat="1" applyFont="1" applyFill="1" applyBorder="1"/>
    <xf numFmtId="1" fontId="6" fillId="6" borderId="20" xfId="0" applyNumberFormat="1" applyFont="1" applyFill="1" applyBorder="1"/>
    <xf numFmtId="1" fontId="6" fillId="6" borderId="22" xfId="0" applyNumberFormat="1" applyFont="1" applyFill="1" applyBorder="1"/>
    <xf numFmtId="1" fontId="6" fillId="0" borderId="33" xfId="0" applyNumberFormat="1" applyFont="1" applyBorder="1" applyAlignment="1">
      <alignment horizontal="left" vertical="center" wrapText="1"/>
    </xf>
    <xf numFmtId="1" fontId="6" fillId="0" borderId="33" xfId="0" applyNumberFormat="1" applyFont="1" applyBorder="1"/>
    <xf numFmtId="1" fontId="6" fillId="5" borderId="34" xfId="0" applyNumberFormat="1" applyFont="1" applyFill="1" applyBorder="1" applyProtection="1">
      <protection locked="0"/>
    </xf>
    <xf numFmtId="1" fontId="6" fillId="5" borderId="35" xfId="0" applyNumberFormat="1" applyFont="1" applyFill="1" applyBorder="1" applyProtection="1">
      <protection locked="0"/>
    </xf>
    <xf numFmtId="1" fontId="6" fillId="6" borderId="34" xfId="0" applyNumberFormat="1" applyFont="1" applyFill="1" applyBorder="1"/>
    <xf numFmtId="1" fontId="6" fillId="6" borderId="36" xfId="0" applyNumberFormat="1" applyFont="1" applyFill="1" applyBorder="1"/>
    <xf numFmtId="1" fontId="6" fillId="6" borderId="35" xfId="0" applyNumberFormat="1" applyFont="1" applyFill="1" applyBorder="1"/>
    <xf numFmtId="1" fontId="6" fillId="6" borderId="37" xfId="0" applyNumberFormat="1" applyFont="1" applyFill="1" applyBorder="1"/>
    <xf numFmtId="1" fontId="8" fillId="2" borderId="0" xfId="0" applyNumberFormat="1" applyFont="1" applyFill="1"/>
    <xf numFmtId="1" fontId="6" fillId="0" borderId="40" xfId="0" applyNumberFormat="1" applyFont="1" applyBorder="1" applyAlignment="1">
      <alignment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1" fontId="6" fillId="0" borderId="43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1" fontId="6" fillId="0" borderId="4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10" fillId="2" borderId="0" xfId="0" applyNumberFormat="1" applyFont="1" applyFill="1"/>
    <xf numFmtId="1" fontId="6" fillId="5" borderId="47" xfId="0" applyNumberFormat="1" applyFont="1" applyFill="1" applyBorder="1" applyProtection="1">
      <protection locked="0"/>
    </xf>
    <xf numFmtId="1" fontId="6" fillId="5" borderId="48" xfId="0" applyNumberFormat="1" applyFont="1" applyFill="1" applyBorder="1" applyProtection="1">
      <protection locked="0"/>
    </xf>
    <xf numFmtId="1" fontId="6" fillId="5" borderId="49" xfId="0" applyNumberFormat="1" applyFont="1" applyFill="1" applyBorder="1" applyProtection="1">
      <protection locked="0"/>
    </xf>
    <xf numFmtId="1" fontId="6" fillId="5" borderId="50" xfId="0" applyNumberFormat="1" applyFont="1" applyFill="1" applyBorder="1" applyProtection="1">
      <protection locked="0"/>
    </xf>
    <xf numFmtId="1" fontId="6" fillId="0" borderId="51" xfId="0" applyNumberFormat="1" applyFont="1" applyBorder="1"/>
    <xf numFmtId="1" fontId="6" fillId="5" borderId="46" xfId="0" applyNumberFormat="1" applyFont="1" applyFill="1" applyBorder="1" applyProtection="1">
      <protection locked="0"/>
    </xf>
    <xf numFmtId="1" fontId="11" fillId="2" borderId="0" xfId="0" applyNumberFormat="1" applyFont="1" applyFill="1"/>
    <xf numFmtId="1" fontId="6" fillId="0" borderId="24" xfId="0" applyNumberFormat="1" applyFont="1" applyBorder="1"/>
    <xf numFmtId="1" fontId="6" fillId="6" borderId="24" xfId="0" applyNumberFormat="1" applyFont="1" applyFill="1" applyBorder="1"/>
    <xf numFmtId="1" fontId="6" fillId="5" borderId="53" xfId="0" applyNumberFormat="1" applyFont="1" applyFill="1" applyBorder="1" applyProtection="1">
      <protection locked="0"/>
    </xf>
    <xf numFmtId="1" fontId="6" fillId="5" borderId="54" xfId="0" applyNumberFormat="1" applyFont="1" applyFill="1" applyBorder="1" applyProtection="1">
      <protection locked="0"/>
    </xf>
    <xf numFmtId="1" fontId="6" fillId="5" borderId="55" xfId="0" applyNumberFormat="1" applyFont="1" applyFill="1" applyBorder="1" applyProtection="1">
      <protection locked="0"/>
    </xf>
    <xf numFmtId="1" fontId="6" fillId="5" borderId="56" xfId="0" applyNumberFormat="1" applyFont="1" applyFill="1" applyBorder="1" applyProtection="1">
      <protection locked="0"/>
    </xf>
    <xf numFmtId="1" fontId="6" fillId="6" borderId="57" xfId="0" applyNumberFormat="1" applyFont="1" applyFill="1" applyBorder="1"/>
    <xf numFmtId="1" fontId="6" fillId="6" borderId="53" xfId="0" applyNumberFormat="1" applyFont="1" applyFill="1" applyBorder="1"/>
    <xf numFmtId="1" fontId="6" fillId="6" borderId="25" xfId="0" applyNumberFormat="1" applyFont="1" applyFill="1" applyBorder="1"/>
    <xf numFmtId="1" fontId="6" fillId="6" borderId="58" xfId="0" applyNumberFormat="1" applyFont="1" applyFill="1" applyBorder="1"/>
    <xf numFmtId="1" fontId="6" fillId="5" borderId="25" xfId="0" applyNumberFormat="1" applyFont="1" applyFill="1" applyBorder="1" applyProtection="1">
      <protection locked="0"/>
    </xf>
    <xf numFmtId="1" fontId="6" fillId="0" borderId="9" xfId="0" applyNumberFormat="1" applyFont="1" applyBorder="1"/>
    <xf numFmtId="1" fontId="6" fillId="0" borderId="12" xfId="0" applyNumberFormat="1" applyFont="1" applyBorder="1"/>
    <xf numFmtId="1" fontId="6" fillId="0" borderId="39" xfId="0" applyNumberFormat="1" applyFont="1" applyBorder="1"/>
    <xf numFmtId="1" fontId="6" fillId="0" borderId="11" xfId="0" applyNumberFormat="1" applyFont="1" applyBorder="1"/>
    <xf numFmtId="1" fontId="6" fillId="0" borderId="44" xfId="0" applyNumberFormat="1" applyFont="1" applyBorder="1"/>
    <xf numFmtId="1" fontId="6" fillId="0" borderId="4" xfId="0" applyNumberFormat="1" applyFont="1" applyBorder="1"/>
    <xf numFmtId="1" fontId="6" fillId="5" borderId="9" xfId="0" applyNumberFormat="1" applyFont="1" applyFill="1" applyBorder="1" applyProtection="1">
      <protection locked="0"/>
    </xf>
    <xf numFmtId="1" fontId="6" fillId="5" borderId="12" xfId="0" applyNumberFormat="1" applyFont="1" applyFill="1" applyBorder="1" applyProtection="1">
      <protection locked="0"/>
    </xf>
    <xf numFmtId="1" fontId="6" fillId="5" borderId="39" xfId="0" applyNumberFormat="1" applyFont="1" applyFill="1" applyBorder="1" applyProtection="1">
      <protection locked="0"/>
    </xf>
    <xf numFmtId="1" fontId="6" fillId="5" borderId="11" xfId="0" applyNumberFormat="1" applyFont="1" applyFill="1" applyBorder="1" applyProtection="1">
      <protection locked="0"/>
    </xf>
    <xf numFmtId="1" fontId="6" fillId="5" borderId="4" xfId="0" applyNumberFormat="1" applyFont="1" applyFill="1" applyBorder="1" applyProtection="1">
      <protection locked="0"/>
    </xf>
    <xf numFmtId="1" fontId="4" fillId="2" borderId="0" xfId="0" applyNumberFormat="1" applyFont="1" applyFill="1" applyAlignment="1">
      <alignment horizontal="center"/>
    </xf>
    <xf numFmtId="1" fontId="4" fillId="2" borderId="0" xfId="0" applyNumberFormat="1" applyFont="1" applyFill="1"/>
    <xf numFmtId="1" fontId="12" fillId="2" borderId="0" xfId="0" applyNumberFormat="1" applyFont="1" applyFill="1"/>
    <xf numFmtId="1" fontId="6" fillId="5" borderId="57" xfId="0" applyNumberFormat="1" applyFont="1" applyFill="1" applyBorder="1" applyProtection="1">
      <protection locked="0"/>
    </xf>
    <xf numFmtId="1" fontId="6" fillId="5" borderId="59" xfId="0" applyNumberFormat="1" applyFont="1" applyFill="1" applyBorder="1" applyProtection="1">
      <protection locked="0"/>
    </xf>
    <xf numFmtId="1" fontId="2" fillId="7" borderId="0" xfId="0" applyNumberFormat="1" applyFont="1" applyFill="1"/>
    <xf numFmtId="1" fontId="2" fillId="7" borderId="0" xfId="0" applyNumberFormat="1" applyFont="1" applyFill="1" applyProtection="1">
      <protection locked="0"/>
    </xf>
    <xf numFmtId="1" fontId="6" fillId="5" borderId="51" xfId="0" applyNumberFormat="1" applyFont="1" applyFill="1" applyBorder="1" applyAlignment="1" applyProtection="1">
      <protection locked="0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6" fillId="0" borderId="33" xfId="0" applyNumberFormat="1" applyFont="1" applyBorder="1" applyAlignment="1">
      <alignment horizontal="left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6" fillId="0" borderId="33" xfId="0" applyNumberFormat="1" applyFont="1" applyBorder="1" applyAlignment="1">
      <alignment horizontal="left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5" xfId="0" applyNumberFormat="1" applyFont="1" applyBorder="1" applyAlignment="1">
      <alignment horizontal="left" vertical="center"/>
    </xf>
    <xf numFmtId="1" fontId="6" fillId="0" borderId="46" xfId="0" applyNumberFormat="1" applyFont="1" applyBorder="1" applyAlignment="1">
      <alignment horizontal="left" vertical="center"/>
    </xf>
    <xf numFmtId="1" fontId="6" fillId="0" borderId="33" xfId="0" applyNumberFormat="1" applyFont="1" applyBorder="1" applyAlignment="1">
      <alignment horizontal="left" vertical="center" wrapText="1"/>
    </xf>
    <xf numFmtId="1" fontId="6" fillId="0" borderId="35" xfId="0" applyNumberFormat="1" applyFont="1" applyBorder="1" applyAlignment="1">
      <alignment horizontal="left" vertical="center" wrapText="1"/>
    </xf>
    <xf numFmtId="1" fontId="6" fillId="0" borderId="18" xfId="0" applyNumberFormat="1" applyFont="1" applyBorder="1" applyAlignment="1">
      <alignment horizontal="left" wrapText="1"/>
    </xf>
    <xf numFmtId="1" fontId="6" fillId="0" borderId="20" xfId="0" applyNumberFormat="1" applyFont="1" applyBorder="1" applyAlignment="1">
      <alignment horizontal="left" wrapText="1"/>
    </xf>
    <xf numFmtId="1" fontId="6" fillId="0" borderId="52" xfId="0" applyNumberFormat="1" applyFont="1" applyBorder="1" applyAlignment="1">
      <alignment horizontal="left" wrapText="1"/>
    </xf>
    <xf numFmtId="1" fontId="6" fillId="0" borderId="25" xfId="0" applyNumberFormat="1" applyFont="1" applyBorder="1" applyAlignment="1">
      <alignment horizontal="left" wrapText="1"/>
    </xf>
    <xf numFmtId="1" fontId="6" fillId="0" borderId="33" xfId="0" applyNumberFormat="1" applyFont="1" applyBorder="1" applyAlignment="1">
      <alignment horizontal="left" wrapText="1"/>
    </xf>
    <xf numFmtId="1" fontId="6" fillId="0" borderId="35" xfId="0" applyNumberFormat="1" applyFont="1" applyBorder="1" applyAlignment="1">
      <alignment horizontal="left" wrapText="1"/>
    </xf>
    <xf numFmtId="1" fontId="5" fillId="0" borderId="2" xfId="0" applyNumberFormat="1" applyFont="1" applyBorder="1" applyAlignment="1">
      <alignment horizontal="center" wrapText="1"/>
    </xf>
    <xf numFmtId="1" fontId="5" fillId="0" borderId="4" xfId="0" applyNumberFormat="1" applyFont="1" applyBorder="1" applyAlignment="1">
      <alignment horizontal="center" wrapText="1"/>
    </xf>
    <xf numFmtId="1" fontId="6" fillId="0" borderId="2" xfId="0" applyNumberFormat="1" applyFont="1" applyBorder="1" applyAlignment="1">
      <alignment horizontal="left" wrapText="1"/>
    </xf>
    <xf numFmtId="1" fontId="6" fillId="0" borderId="4" xfId="0" applyNumberFormat="1" applyFont="1" applyBorder="1" applyAlignment="1">
      <alignment horizontal="left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38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41" xfId="0" applyNumberFormat="1" applyFont="1" applyBorder="1" applyAlignment="1">
      <alignment horizontal="center" vertical="center" wrapText="1"/>
    </xf>
    <xf numFmtId="1" fontId="6" fillId="0" borderId="42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39" xfId="0" applyNumberFormat="1" applyFont="1" applyBorder="1" applyAlignment="1">
      <alignment horizontal="center" vertical="center" wrapText="1"/>
    </xf>
    <xf numFmtId="1" fontId="6" fillId="0" borderId="45" xfId="0" applyNumberFormat="1" applyFont="1" applyBorder="1" applyAlignment="1">
      <alignment horizontal="left" wrapText="1"/>
    </xf>
    <xf numFmtId="1" fontId="6" fillId="0" borderId="46" xfId="0" applyNumberFormat="1" applyFont="1" applyBorder="1" applyAlignment="1">
      <alignment horizontal="left" wrapText="1"/>
    </xf>
    <xf numFmtId="1" fontId="3" fillId="2" borderId="0" xfId="0" applyNumberFormat="1" applyFont="1" applyFill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MATRICES%20REGISTRO%20REM%202019/V1.1/SA_19_V1.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SEPTIEMBRE/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OCTUBRE/116108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CAMBIOS%20REM%202019/NOV/116108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DICIEMBRE/116108S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ENERO/116108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FEBRERO/116108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MARZO/116108S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ABRIL/116108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MAYO/116108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JUNIO/116108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JULIO/116108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AGOSTO/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/>
          <cell r="C2"/>
          <cell r="D2"/>
          <cell r="E2"/>
          <cell r="F2"/>
          <cell r="G2"/>
        </row>
        <row r="3">
          <cell r="B3"/>
          <cell r="C3"/>
          <cell r="D3"/>
          <cell r="E3"/>
          <cell r="F3"/>
          <cell r="G3"/>
          <cell r="H3"/>
        </row>
        <row r="6">
          <cell r="B6"/>
          <cell r="C6"/>
          <cell r="D6"/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195"/>
  <sheetViews>
    <sheetView tabSelected="1" workbookViewId="0">
      <selection activeCell="B11" sqref="B11"/>
    </sheetView>
  </sheetViews>
  <sheetFormatPr baseColWidth="10" defaultColWidth="11.42578125" defaultRowHeight="14.25" x14ac:dyDescent="0.2"/>
  <cols>
    <col min="1" max="1" width="55.5703125" style="2" customWidth="1"/>
    <col min="2" max="2" width="14.5703125" style="2" customWidth="1"/>
    <col min="3" max="4" width="15.7109375" style="2" customWidth="1"/>
    <col min="5" max="7" width="16.140625" style="2" customWidth="1"/>
    <col min="8" max="8" width="16.7109375" style="2" customWidth="1"/>
    <col min="9" max="9" width="15.42578125" style="2" customWidth="1"/>
    <col min="10" max="10" width="18.28515625" style="2" customWidth="1"/>
    <col min="11" max="13" width="14.28515625" style="2" customWidth="1"/>
    <col min="14" max="76" width="11.42578125" style="2"/>
    <col min="77" max="77" width="12.28515625" style="3" customWidth="1"/>
    <col min="78" max="78" width="11.140625" style="3" customWidth="1"/>
    <col min="79" max="92" width="11.140625" style="4" hidden="1" customWidth="1"/>
    <col min="93" max="104" width="11.140625" style="5" hidden="1" customWidth="1"/>
    <col min="105" max="105" width="11.140625" style="2" customWidth="1"/>
    <col min="106" max="16384" width="11.42578125" style="2"/>
  </cols>
  <sheetData>
    <row r="1" spans="1:91" ht="16.149999999999999" customHeight="1" x14ac:dyDescent="0.2">
      <c r="A1" s="1" t="s">
        <v>0</v>
      </c>
    </row>
    <row r="2" spans="1:91" ht="16.149999999999999" customHeight="1" x14ac:dyDescent="0.2">
      <c r="A2" s="1" t="str">
        <f>CONCATENATE("COMUNA: ",[1]NOMBRE!B2," - ","( ",[1]NOMBRE!C2,[1]NOMBRE!D2,[1]NOMBRE!E2,[1]NOMBRE!F2,[1]NOMBRE!G2," )")</f>
        <v>COMUNA:  - (  )</v>
      </c>
    </row>
    <row r="3" spans="1:91" ht="16.149999999999999" customHeight="1" x14ac:dyDescent="0.2">
      <c r="A3" s="1" t="str">
        <f>CONCATENATE("ESTABLECIMIENTO/ESTRATEGIA: ",[1]NOMBRE!B3," - ","( ",[1]NOMBRE!C3,[1]NOMBRE!D3,[1]NOMBRE!E3,[1]NOMBRE!F3,[1]NOMBRE!G3,[1]NOMBRE!H3," )")</f>
        <v>ESTABLECIMIENTO/ESTRATEGIA:  - (  )</v>
      </c>
    </row>
    <row r="4" spans="1:91" ht="16.149999999999999" customHeight="1" x14ac:dyDescent="0.2">
      <c r="A4" s="1" t="str">
        <f>CONCATENATE("MES: ",[1]NOMBRE!B6," - ","( ",[1]NOMBRE!C6,[1]NOMBRE!D6," )")</f>
        <v>MES:  - (  )</v>
      </c>
    </row>
    <row r="5" spans="1:91" ht="16.149999999999999" customHeight="1" x14ac:dyDescent="0.2">
      <c r="A5" s="1" t="str">
        <f>CONCATENATE("AÑO: ",[1]NOMBRE!B7)</f>
        <v>AÑO: 2019</v>
      </c>
    </row>
    <row r="6" spans="1:91" ht="15" x14ac:dyDescent="0.2">
      <c r="A6" s="194" t="s">
        <v>1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6"/>
      <c r="CH6" s="6"/>
      <c r="CI6" s="6"/>
      <c r="CJ6" s="6"/>
      <c r="CK6" s="6"/>
      <c r="CL6" s="6"/>
      <c r="CM6" s="6"/>
    </row>
    <row r="7" spans="1:91" ht="1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CG7" s="6"/>
      <c r="CH7" s="6"/>
      <c r="CI7" s="6"/>
      <c r="CJ7" s="6"/>
      <c r="CK7" s="6"/>
      <c r="CL7" s="6"/>
      <c r="CM7" s="6"/>
    </row>
    <row r="8" spans="1:91" ht="31.9" customHeight="1" x14ac:dyDescent="0.2">
      <c r="A8" s="8" t="s">
        <v>2</v>
      </c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CG8" s="6"/>
      <c r="CH8" s="6"/>
      <c r="CI8" s="6"/>
      <c r="CJ8" s="6"/>
      <c r="CK8" s="6"/>
      <c r="CL8" s="6"/>
      <c r="CM8" s="6"/>
    </row>
    <row r="9" spans="1:91" ht="25.15" customHeight="1" x14ac:dyDescent="0.2">
      <c r="A9" s="195" t="s">
        <v>3</v>
      </c>
      <c r="B9" s="197" t="s">
        <v>4</v>
      </c>
      <c r="C9" s="198"/>
      <c r="D9" s="199"/>
      <c r="E9" s="184" t="s">
        <v>5</v>
      </c>
      <c r="F9" s="185"/>
      <c r="G9" s="187" t="s">
        <v>6</v>
      </c>
      <c r="H9" s="197" t="s">
        <v>7</v>
      </c>
      <c r="I9" s="199"/>
      <c r="M9" s="10"/>
      <c r="N9" s="10"/>
      <c r="O9" s="10"/>
      <c r="P9" s="10"/>
      <c r="CG9" s="6"/>
      <c r="CH9" s="6"/>
      <c r="CI9" s="6"/>
      <c r="CJ9" s="6"/>
      <c r="CK9" s="6"/>
      <c r="CL9" s="6"/>
      <c r="CM9" s="6"/>
    </row>
    <row r="10" spans="1:91" ht="37.15" customHeight="1" x14ac:dyDescent="0.2">
      <c r="A10" s="196"/>
      <c r="B10" s="11" t="s">
        <v>8</v>
      </c>
      <c r="C10" s="12" t="s">
        <v>9</v>
      </c>
      <c r="D10" s="13" t="s">
        <v>10</v>
      </c>
      <c r="E10" s="14" t="s">
        <v>11</v>
      </c>
      <c r="F10" s="15" t="s">
        <v>12</v>
      </c>
      <c r="G10" s="200"/>
      <c r="H10" s="14" t="s">
        <v>13</v>
      </c>
      <c r="I10" s="15" t="s">
        <v>14</v>
      </c>
      <c r="M10" s="10"/>
      <c r="N10" s="10"/>
      <c r="O10" s="10"/>
      <c r="P10" s="10"/>
      <c r="CG10" s="6"/>
      <c r="CH10" s="6"/>
      <c r="CI10" s="6"/>
      <c r="CJ10" s="6"/>
      <c r="CK10" s="6"/>
      <c r="CL10" s="6"/>
      <c r="CM10" s="6"/>
    </row>
    <row r="11" spans="1:91" ht="16.149999999999999" customHeight="1" x14ac:dyDescent="0.2">
      <c r="A11" s="16" t="s">
        <v>15</v>
      </c>
      <c r="B11" s="17">
        <f t="shared" ref="B11:B29" si="0">SUM(C11+D11)</f>
        <v>622</v>
      </c>
      <c r="C11" s="18">
        <f t="shared" ref="C11:I11" si="1">SUM(C12:C24)</f>
        <v>183</v>
      </c>
      <c r="D11" s="19">
        <f t="shared" si="1"/>
        <v>439</v>
      </c>
      <c r="E11" s="18">
        <f t="shared" si="1"/>
        <v>614</v>
      </c>
      <c r="F11" s="20">
        <f t="shared" si="1"/>
        <v>513</v>
      </c>
      <c r="G11" s="19">
        <f t="shared" si="1"/>
        <v>0</v>
      </c>
      <c r="H11" s="21">
        <f t="shared" si="1"/>
        <v>166</v>
      </c>
      <c r="I11" s="20">
        <f t="shared" si="1"/>
        <v>0</v>
      </c>
      <c r="M11" s="10"/>
      <c r="N11" s="10"/>
      <c r="O11" s="10"/>
      <c r="P11" s="10"/>
      <c r="CG11" s="6"/>
      <c r="CH11" s="6"/>
      <c r="CI11" s="6"/>
      <c r="CJ11" s="6"/>
      <c r="CK11" s="6"/>
      <c r="CL11" s="6"/>
      <c r="CM11" s="6"/>
    </row>
    <row r="12" spans="1:91" ht="16.149999999999999" customHeight="1" x14ac:dyDescent="0.2">
      <c r="A12" s="22" t="s">
        <v>16</v>
      </c>
      <c r="B12" s="23">
        <f>SUM(C12+D12)</f>
        <v>136</v>
      </c>
      <c r="C12" s="109">
        <f>SUM(ENERO:DICIEMBRE!C12)</f>
        <v>36</v>
      </c>
      <c r="D12" s="109">
        <f>SUM(ENERO:DICIEMBRE!D12)</f>
        <v>100</v>
      </c>
      <c r="E12" s="109">
        <f>SUM(ENERO:DICIEMBRE!E12)</f>
        <v>135</v>
      </c>
      <c r="F12" s="109">
        <f>SUM(ENERO:DICIEMBRE!F12)</f>
        <v>152</v>
      </c>
      <c r="G12" s="109">
        <f>SUM(ENERO:DICIEMBRE!G12)</f>
        <v>0</v>
      </c>
      <c r="H12" s="109">
        <f>SUM(ENERO:DICIEMBRE!H12)</f>
        <v>32</v>
      </c>
      <c r="I12" s="109">
        <f>SUM(ENERO:DICIEMBRE!I12)</f>
        <v>0</v>
      </c>
      <c r="M12" s="10"/>
      <c r="N12" s="10"/>
      <c r="O12" s="10"/>
      <c r="P12" s="10"/>
      <c r="CG12" s="6"/>
      <c r="CH12" s="6"/>
      <c r="CI12" s="6"/>
      <c r="CJ12" s="6"/>
      <c r="CK12" s="6"/>
      <c r="CL12" s="6"/>
      <c r="CM12" s="6"/>
    </row>
    <row r="13" spans="1:91" ht="16.149999999999999" customHeight="1" x14ac:dyDescent="0.2">
      <c r="A13" s="28" t="s">
        <v>17</v>
      </c>
      <c r="B13" s="29">
        <f>SUM(C13+D13)</f>
        <v>83</v>
      </c>
      <c r="C13" s="109">
        <f>SUM(ENERO:DICIEMBRE!C13)</f>
        <v>24</v>
      </c>
      <c r="D13" s="109">
        <f>SUM(ENERO:DICIEMBRE!D13)</f>
        <v>59</v>
      </c>
      <c r="E13" s="109">
        <f>SUM(ENERO:DICIEMBRE!E13)</f>
        <v>83</v>
      </c>
      <c r="F13" s="109">
        <f>SUM(ENERO:DICIEMBRE!F13)</f>
        <v>78</v>
      </c>
      <c r="G13" s="109">
        <f>SUM(ENERO:DICIEMBRE!G13)</f>
        <v>0</v>
      </c>
      <c r="H13" s="109">
        <f>SUM(ENERO:DICIEMBRE!H13)</f>
        <v>30</v>
      </c>
      <c r="I13" s="109">
        <f>SUM(ENERO:DICIEMBRE!I13)</f>
        <v>0</v>
      </c>
      <c r="M13" s="10"/>
      <c r="N13" s="10"/>
      <c r="O13" s="10"/>
      <c r="P13" s="10"/>
      <c r="CG13" s="6"/>
      <c r="CH13" s="6"/>
      <c r="CI13" s="6"/>
      <c r="CJ13" s="6"/>
      <c r="CK13" s="6"/>
      <c r="CL13" s="6"/>
      <c r="CM13" s="6"/>
    </row>
    <row r="14" spans="1:91" ht="16.149999999999999" customHeight="1" x14ac:dyDescent="0.2">
      <c r="A14" s="28" t="s">
        <v>18</v>
      </c>
      <c r="B14" s="29">
        <f t="shared" si="0"/>
        <v>38</v>
      </c>
      <c r="C14" s="109">
        <f>SUM(ENERO:DICIEMBRE!C14)</f>
        <v>11</v>
      </c>
      <c r="D14" s="109">
        <f>SUM(ENERO:DICIEMBRE!D14)</f>
        <v>27</v>
      </c>
      <c r="E14" s="109">
        <f>SUM(ENERO:DICIEMBRE!E14)</f>
        <v>38</v>
      </c>
      <c r="F14" s="109">
        <f>SUM(ENERO:DICIEMBRE!F14)</f>
        <v>38</v>
      </c>
      <c r="G14" s="109">
        <f>SUM(ENERO:DICIEMBRE!G14)</f>
        <v>0</v>
      </c>
      <c r="H14" s="109">
        <f>SUM(ENERO:DICIEMBRE!H14)</f>
        <v>11</v>
      </c>
      <c r="I14" s="109">
        <f>SUM(ENERO:DICIEMBRE!I14)</f>
        <v>0</v>
      </c>
      <c r="M14" s="10"/>
      <c r="N14" s="10"/>
      <c r="O14" s="10"/>
      <c r="P14" s="10"/>
      <c r="CG14" s="6"/>
      <c r="CH14" s="6"/>
      <c r="CI14" s="6"/>
      <c r="CJ14" s="6"/>
      <c r="CK14" s="6"/>
      <c r="CL14" s="6"/>
      <c r="CM14" s="6"/>
    </row>
    <row r="15" spans="1:91" ht="16.149999999999999" customHeight="1" x14ac:dyDescent="0.2">
      <c r="A15" s="28" t="s">
        <v>19</v>
      </c>
      <c r="B15" s="29">
        <f t="shared" si="0"/>
        <v>170</v>
      </c>
      <c r="C15" s="109">
        <f>SUM(ENERO:DICIEMBRE!C15)</f>
        <v>45</v>
      </c>
      <c r="D15" s="109">
        <f>SUM(ENERO:DICIEMBRE!D15)</f>
        <v>125</v>
      </c>
      <c r="E15" s="109">
        <f>SUM(ENERO:DICIEMBRE!E15)</f>
        <v>170</v>
      </c>
      <c r="F15" s="109">
        <f>SUM(ENERO:DICIEMBRE!F15)</f>
        <v>109</v>
      </c>
      <c r="G15" s="109">
        <f>SUM(ENERO:DICIEMBRE!G15)</f>
        <v>0</v>
      </c>
      <c r="H15" s="109">
        <f>SUM(ENERO:DICIEMBRE!H15)</f>
        <v>41</v>
      </c>
      <c r="I15" s="109">
        <f>SUM(ENERO:DICIEMBRE!I15)</f>
        <v>0</v>
      </c>
      <c r="M15" s="10"/>
      <c r="N15" s="10"/>
      <c r="O15" s="10"/>
      <c r="P15" s="10"/>
      <c r="CG15" s="6"/>
      <c r="CH15" s="6"/>
      <c r="CI15" s="6"/>
      <c r="CJ15" s="6"/>
      <c r="CK15" s="6"/>
      <c r="CL15" s="6"/>
      <c r="CM15" s="6"/>
    </row>
    <row r="16" spans="1:91" ht="25.15" customHeight="1" x14ac:dyDescent="0.2">
      <c r="A16" s="28" t="s">
        <v>20</v>
      </c>
      <c r="B16" s="29">
        <f t="shared" si="0"/>
        <v>0</v>
      </c>
      <c r="C16" s="109">
        <f>SUM(ENERO:DICIEMBRE!C16)</f>
        <v>0</v>
      </c>
      <c r="D16" s="109">
        <f>SUM(ENERO:DICIEMBRE!D16)</f>
        <v>0</v>
      </c>
      <c r="E16" s="109">
        <f>SUM(ENERO:DICIEMBRE!E16)</f>
        <v>0</v>
      </c>
      <c r="F16" s="109">
        <f>SUM(ENERO:DICIEMBRE!F16)</f>
        <v>13</v>
      </c>
      <c r="G16" s="109">
        <f>SUM(ENERO:DICIEMBRE!G16)</f>
        <v>0</v>
      </c>
      <c r="H16" s="109">
        <f>SUM(ENERO:DICIEMBRE!H16)</f>
        <v>0</v>
      </c>
      <c r="I16" s="109">
        <f>SUM(ENERO:DICIEMBRE!I16)</f>
        <v>0</v>
      </c>
      <c r="M16" s="10"/>
      <c r="N16" s="10"/>
      <c r="O16" s="10"/>
      <c r="P16" s="10"/>
      <c r="CG16" s="6"/>
      <c r="CH16" s="6"/>
      <c r="CI16" s="6"/>
      <c r="CJ16" s="6"/>
      <c r="CK16" s="6"/>
      <c r="CL16" s="6"/>
      <c r="CM16" s="6"/>
    </row>
    <row r="17" spans="1:105" ht="16.149999999999999" customHeight="1" x14ac:dyDescent="0.2">
      <c r="A17" s="28" t="s">
        <v>21</v>
      </c>
      <c r="B17" s="29">
        <f t="shared" si="0"/>
        <v>0</v>
      </c>
      <c r="C17" s="109">
        <f>SUM(ENERO:DICIEMBRE!C17)</f>
        <v>0</v>
      </c>
      <c r="D17" s="109">
        <f>SUM(ENERO:DICIEMBRE!D17)</f>
        <v>0</v>
      </c>
      <c r="E17" s="109">
        <f>SUM(ENERO:DICIEMBRE!E17)</f>
        <v>0</v>
      </c>
      <c r="F17" s="109">
        <f>SUM(ENERO:DICIEMBRE!F17)</f>
        <v>0</v>
      </c>
      <c r="G17" s="109">
        <f>SUM(ENERO:DICIEMBRE!G17)</f>
        <v>0</v>
      </c>
      <c r="H17" s="109">
        <f>SUM(ENERO:DICIEMBRE!H17)</f>
        <v>0</v>
      </c>
      <c r="I17" s="109">
        <f>SUM(ENERO:DICIEMBRE!I17)</f>
        <v>0</v>
      </c>
      <c r="M17" s="10"/>
      <c r="N17" s="10"/>
      <c r="O17" s="10"/>
      <c r="P17" s="10"/>
      <c r="CG17" s="6"/>
      <c r="CH17" s="6"/>
      <c r="CI17" s="6"/>
      <c r="CJ17" s="6"/>
      <c r="CK17" s="6"/>
      <c r="CL17" s="6"/>
      <c r="CM17" s="6"/>
    </row>
    <row r="18" spans="1:105" ht="16.149999999999999" customHeight="1" x14ac:dyDescent="0.2">
      <c r="A18" s="28" t="s">
        <v>22</v>
      </c>
      <c r="B18" s="29">
        <f t="shared" si="0"/>
        <v>0</v>
      </c>
      <c r="C18" s="109">
        <f>SUM(ENERO:DICIEMBRE!C18)</f>
        <v>0</v>
      </c>
      <c r="D18" s="109">
        <f>SUM(ENERO:DICIEMBRE!D18)</f>
        <v>0</v>
      </c>
      <c r="E18" s="109">
        <f>SUM(ENERO:DICIEMBRE!E18)</f>
        <v>0</v>
      </c>
      <c r="F18" s="109">
        <f>SUM(ENERO:DICIEMBRE!F18)</f>
        <v>0</v>
      </c>
      <c r="G18" s="109">
        <f>SUM(ENERO:DICIEMBRE!G18)</f>
        <v>0</v>
      </c>
      <c r="H18" s="109">
        <f>SUM(ENERO:DICIEMBRE!H18)</f>
        <v>0</v>
      </c>
      <c r="I18" s="109">
        <f>SUM(ENERO:DICIEMBRE!I18)</f>
        <v>0</v>
      </c>
      <c r="M18" s="10"/>
      <c r="N18" s="10"/>
      <c r="O18" s="10"/>
      <c r="P18" s="10"/>
      <c r="CG18" s="6"/>
      <c r="CH18" s="6"/>
      <c r="CI18" s="6"/>
      <c r="CJ18" s="6"/>
      <c r="CK18" s="6"/>
      <c r="CL18" s="6"/>
      <c r="CM18" s="6"/>
    </row>
    <row r="19" spans="1:105" ht="16.149999999999999" customHeight="1" x14ac:dyDescent="0.2">
      <c r="A19" s="28" t="s">
        <v>23</v>
      </c>
      <c r="B19" s="29">
        <f t="shared" si="0"/>
        <v>20</v>
      </c>
      <c r="C19" s="109">
        <f>SUM(ENERO:DICIEMBRE!C19)</f>
        <v>6</v>
      </c>
      <c r="D19" s="109">
        <f>SUM(ENERO:DICIEMBRE!D19)</f>
        <v>14</v>
      </c>
      <c r="E19" s="109">
        <f>SUM(ENERO:DICIEMBRE!E19)</f>
        <v>20</v>
      </c>
      <c r="F19" s="109">
        <f>SUM(ENERO:DICIEMBRE!F19)</f>
        <v>10</v>
      </c>
      <c r="G19" s="109">
        <f>SUM(ENERO:DICIEMBRE!G19)</f>
        <v>0</v>
      </c>
      <c r="H19" s="109">
        <f>SUM(ENERO:DICIEMBRE!H19)</f>
        <v>5</v>
      </c>
      <c r="I19" s="109">
        <f>SUM(ENERO:DICIEMBRE!I19)</f>
        <v>0</v>
      </c>
      <c r="M19" s="10"/>
      <c r="N19" s="10"/>
      <c r="O19" s="10"/>
      <c r="P19" s="10"/>
      <c r="CG19" s="6"/>
      <c r="CH19" s="6"/>
      <c r="CI19" s="6"/>
      <c r="CJ19" s="6"/>
      <c r="CK19" s="6"/>
      <c r="CL19" s="6"/>
      <c r="CM19" s="6"/>
    </row>
    <row r="20" spans="1:105" ht="16.149999999999999" customHeight="1" x14ac:dyDescent="0.2">
      <c r="A20" s="28" t="s">
        <v>24</v>
      </c>
      <c r="B20" s="29">
        <f t="shared" si="0"/>
        <v>140</v>
      </c>
      <c r="C20" s="109">
        <f>SUM(ENERO:DICIEMBRE!C20)</f>
        <v>53</v>
      </c>
      <c r="D20" s="109">
        <f>SUM(ENERO:DICIEMBRE!D20)</f>
        <v>87</v>
      </c>
      <c r="E20" s="109">
        <f>SUM(ENERO:DICIEMBRE!E20)</f>
        <v>133</v>
      </c>
      <c r="F20" s="109">
        <f>SUM(ENERO:DICIEMBRE!F20)</f>
        <v>97</v>
      </c>
      <c r="G20" s="109">
        <f>SUM(ENERO:DICIEMBRE!G20)</f>
        <v>0</v>
      </c>
      <c r="H20" s="109">
        <f>SUM(ENERO:DICIEMBRE!H20)</f>
        <v>42</v>
      </c>
      <c r="I20" s="109">
        <f>SUM(ENERO:DICIEMBRE!I20)</f>
        <v>0</v>
      </c>
      <c r="M20" s="10"/>
      <c r="N20" s="10"/>
      <c r="O20" s="10"/>
      <c r="P20" s="10"/>
      <c r="CG20" s="6"/>
      <c r="CH20" s="6"/>
      <c r="CI20" s="6"/>
      <c r="CJ20" s="6"/>
      <c r="CK20" s="6"/>
      <c r="CL20" s="6"/>
      <c r="CM20" s="6"/>
    </row>
    <row r="21" spans="1:105" ht="16.149999999999999" customHeight="1" x14ac:dyDescent="0.2">
      <c r="A21" s="28" t="s">
        <v>25</v>
      </c>
      <c r="B21" s="29">
        <f t="shared" si="0"/>
        <v>9</v>
      </c>
      <c r="C21" s="109">
        <f>SUM(ENERO:DICIEMBRE!C21)</f>
        <v>1</v>
      </c>
      <c r="D21" s="109">
        <f>SUM(ENERO:DICIEMBRE!D21)</f>
        <v>8</v>
      </c>
      <c r="E21" s="109">
        <f>SUM(ENERO:DICIEMBRE!E21)</f>
        <v>9</v>
      </c>
      <c r="F21" s="109">
        <f>SUM(ENERO:DICIEMBRE!F21)</f>
        <v>8</v>
      </c>
      <c r="G21" s="109">
        <f>SUM(ENERO:DICIEMBRE!G21)</f>
        <v>0</v>
      </c>
      <c r="H21" s="109">
        <f>SUM(ENERO:DICIEMBRE!H21)</f>
        <v>1</v>
      </c>
      <c r="I21" s="109">
        <f>SUM(ENERO:DICIEMBRE!I21)</f>
        <v>0</v>
      </c>
      <c r="M21" s="10"/>
      <c r="N21" s="10"/>
      <c r="O21" s="10"/>
      <c r="P21" s="10"/>
      <c r="CG21" s="6"/>
      <c r="CH21" s="6"/>
      <c r="CI21" s="6"/>
      <c r="CJ21" s="6"/>
      <c r="CK21" s="6"/>
      <c r="CL21" s="6"/>
      <c r="CM21" s="6"/>
    </row>
    <row r="22" spans="1:105" ht="16.149999999999999" customHeight="1" x14ac:dyDescent="0.2">
      <c r="A22" s="36" t="s">
        <v>26</v>
      </c>
      <c r="B22" s="37">
        <f t="shared" si="0"/>
        <v>26</v>
      </c>
      <c r="C22" s="109">
        <f>SUM(ENERO:DICIEMBRE!C22)</f>
        <v>7</v>
      </c>
      <c r="D22" s="109">
        <f>SUM(ENERO:DICIEMBRE!D22)</f>
        <v>19</v>
      </c>
      <c r="E22" s="109">
        <f>SUM(ENERO:DICIEMBRE!E22)</f>
        <v>26</v>
      </c>
      <c r="F22" s="109">
        <f>SUM(ENERO:DICIEMBRE!F22)</f>
        <v>8</v>
      </c>
      <c r="G22" s="109">
        <f>SUM(ENERO:DICIEMBRE!G22)</f>
        <v>0</v>
      </c>
      <c r="H22" s="109">
        <f>SUM(ENERO:DICIEMBRE!H22)</f>
        <v>4</v>
      </c>
      <c r="I22" s="109">
        <f>SUM(ENERO:DICIEMBRE!I22)</f>
        <v>0</v>
      </c>
      <c r="M22" s="10"/>
      <c r="N22" s="10"/>
      <c r="O22" s="10"/>
      <c r="P22" s="10"/>
      <c r="CG22" s="6"/>
      <c r="CH22" s="6"/>
      <c r="CI22" s="6"/>
      <c r="CJ22" s="6"/>
      <c r="CK22" s="6"/>
      <c r="CL22" s="6"/>
      <c r="CM22" s="6"/>
    </row>
    <row r="23" spans="1:105" ht="16.149999999999999" customHeight="1" x14ac:dyDescent="0.2">
      <c r="A23" s="38" t="s">
        <v>27</v>
      </c>
      <c r="B23" s="37">
        <f t="shared" si="0"/>
        <v>0</v>
      </c>
      <c r="C23" s="109">
        <f>SUM(ENERO:DICIEMBRE!C23)</f>
        <v>0</v>
      </c>
      <c r="D23" s="109">
        <f>SUM(ENERO:DICIEMBRE!D23)</f>
        <v>0</v>
      </c>
      <c r="E23" s="109">
        <f>SUM(ENERO:DICIEMBRE!E23)</f>
        <v>0</v>
      </c>
      <c r="F23" s="109">
        <f>SUM(ENERO:DICIEMBRE!F23)</f>
        <v>0</v>
      </c>
      <c r="G23" s="109">
        <f>SUM(ENERO:DICIEMBRE!G23)</f>
        <v>0</v>
      </c>
      <c r="H23" s="109">
        <f>SUM(ENERO:DICIEMBRE!H23)</f>
        <v>0</v>
      </c>
      <c r="I23" s="109">
        <f>SUM(ENERO:DICIEMBRE!I23)</f>
        <v>0</v>
      </c>
      <c r="N23" s="10"/>
      <c r="O23" s="10"/>
      <c r="P23" s="10"/>
      <c r="CG23" s="6"/>
      <c r="CH23" s="6"/>
      <c r="CI23" s="6"/>
      <c r="CJ23" s="6"/>
      <c r="CK23" s="6"/>
      <c r="CL23" s="6"/>
      <c r="CM23" s="6"/>
    </row>
    <row r="24" spans="1:105" ht="16.149999999999999" customHeight="1" thickBot="1" x14ac:dyDescent="0.25">
      <c r="A24" s="39" t="s">
        <v>28</v>
      </c>
      <c r="B24" s="40">
        <f t="shared" si="0"/>
        <v>0</v>
      </c>
      <c r="C24" s="109">
        <f>SUM(ENERO:DICIEMBRE!C24)</f>
        <v>0</v>
      </c>
      <c r="D24" s="109">
        <f>SUM(ENERO:DICIEMBRE!D24)</f>
        <v>0</v>
      </c>
      <c r="E24" s="109">
        <f>SUM(ENERO:DICIEMBRE!E24)</f>
        <v>0</v>
      </c>
      <c r="F24" s="109">
        <f>SUM(ENERO:DICIEMBRE!F24)</f>
        <v>0</v>
      </c>
      <c r="G24" s="109">
        <f>SUM(ENERO:DICIEMBRE!G24)</f>
        <v>0</v>
      </c>
      <c r="H24" s="109">
        <f>SUM(ENERO:DICIEMBRE!H24)</f>
        <v>0</v>
      </c>
      <c r="I24" s="109">
        <f>SUM(ENERO:DICIEMBRE!I24)</f>
        <v>0</v>
      </c>
      <c r="N24" s="10"/>
      <c r="O24" s="10"/>
      <c r="P24" s="10"/>
      <c r="CG24" s="6"/>
      <c r="CH24" s="6"/>
      <c r="CI24" s="6"/>
      <c r="CJ24" s="6"/>
      <c r="CK24" s="6"/>
      <c r="CL24" s="6"/>
      <c r="CM24" s="6"/>
    </row>
    <row r="25" spans="1:105" ht="16.149999999999999" customHeight="1" thickTop="1" x14ac:dyDescent="0.2">
      <c r="A25" s="45" t="s">
        <v>29</v>
      </c>
      <c r="B25" s="23">
        <f t="shared" si="0"/>
        <v>34680</v>
      </c>
      <c r="C25" s="109">
        <f>SUM(ENERO:DICIEMBRE!C25)</f>
        <v>11808</v>
      </c>
      <c r="D25" s="109">
        <f>SUM(ENERO:DICIEMBRE!D25)</f>
        <v>22872</v>
      </c>
      <c r="E25" s="46"/>
      <c r="F25" s="47"/>
      <c r="G25" s="48"/>
      <c r="H25" s="49"/>
      <c r="I25" s="47"/>
      <c r="M25" s="10"/>
      <c r="N25" s="10"/>
      <c r="O25" s="10"/>
      <c r="P25" s="10"/>
      <c r="CG25" s="6"/>
      <c r="CH25" s="6"/>
      <c r="CI25" s="6"/>
      <c r="CJ25" s="6"/>
      <c r="CK25" s="6"/>
      <c r="CL25" s="6"/>
      <c r="CM25" s="6"/>
    </row>
    <row r="26" spans="1:105" ht="16.149999999999999" customHeight="1" x14ac:dyDescent="0.2">
      <c r="A26" s="50" t="s">
        <v>30</v>
      </c>
      <c r="B26" s="29">
        <f t="shared" si="0"/>
        <v>25</v>
      </c>
      <c r="C26" s="109">
        <f>SUM(ENERO:DICIEMBRE!C26)</f>
        <v>7</v>
      </c>
      <c r="D26" s="109">
        <f>SUM(ENERO:DICIEMBRE!D26)</f>
        <v>18</v>
      </c>
      <c r="E26" s="51"/>
      <c r="F26" s="52"/>
      <c r="G26" s="53"/>
      <c r="H26" s="54"/>
      <c r="I26" s="52"/>
      <c r="M26" s="10"/>
      <c r="N26" s="10"/>
      <c r="O26" s="10"/>
      <c r="P26" s="10"/>
      <c r="CG26" s="6"/>
      <c r="CH26" s="6"/>
      <c r="CI26" s="6"/>
      <c r="CJ26" s="6"/>
      <c r="CK26" s="6"/>
      <c r="CL26" s="6"/>
      <c r="CM26" s="6"/>
    </row>
    <row r="27" spans="1:105" ht="16.149999999999999" customHeight="1" x14ac:dyDescent="0.2">
      <c r="A27" s="50" t="s">
        <v>31</v>
      </c>
      <c r="B27" s="29">
        <f t="shared" si="0"/>
        <v>701</v>
      </c>
      <c r="C27" s="109">
        <f>SUM(ENERO:DICIEMBRE!C27)</f>
        <v>177</v>
      </c>
      <c r="D27" s="109">
        <f>SUM(ENERO:DICIEMBRE!D27)</f>
        <v>524</v>
      </c>
      <c r="E27" s="51"/>
      <c r="F27" s="52"/>
      <c r="G27" s="53"/>
      <c r="H27" s="54"/>
      <c r="I27" s="52"/>
      <c r="M27" s="10"/>
      <c r="N27" s="10"/>
      <c r="O27" s="10"/>
      <c r="P27" s="10"/>
      <c r="CG27" s="6"/>
      <c r="CH27" s="6"/>
      <c r="CI27" s="6"/>
      <c r="CJ27" s="6"/>
      <c r="CK27" s="6"/>
      <c r="CL27" s="6"/>
      <c r="CM27" s="6"/>
    </row>
    <row r="28" spans="1:105" ht="16.149999999999999" customHeight="1" x14ac:dyDescent="0.2">
      <c r="A28" s="50" t="s">
        <v>32</v>
      </c>
      <c r="B28" s="29">
        <f t="shared" si="0"/>
        <v>24</v>
      </c>
      <c r="C28" s="109">
        <f>SUM(ENERO:DICIEMBRE!C28)</f>
        <v>5</v>
      </c>
      <c r="D28" s="109">
        <f>SUM(ENERO:DICIEMBRE!D28)</f>
        <v>19</v>
      </c>
      <c r="E28" s="46"/>
      <c r="F28" s="47"/>
      <c r="G28" s="48"/>
      <c r="H28" s="49"/>
      <c r="I28" s="47"/>
      <c r="M28" s="10"/>
      <c r="N28" s="10"/>
      <c r="O28" s="10"/>
      <c r="P28" s="10"/>
      <c r="CG28" s="6"/>
      <c r="CH28" s="6"/>
      <c r="CI28" s="6"/>
      <c r="CJ28" s="6"/>
      <c r="CK28" s="6"/>
      <c r="CL28" s="6"/>
      <c r="CM28" s="6"/>
    </row>
    <row r="29" spans="1:105" ht="16.149999999999999" customHeight="1" x14ac:dyDescent="0.2">
      <c r="A29" s="55" t="s">
        <v>33</v>
      </c>
      <c r="B29" s="56">
        <f t="shared" si="0"/>
        <v>121</v>
      </c>
      <c r="C29" s="109">
        <f>SUM(ENERO:DICIEMBRE!C29)</f>
        <v>63</v>
      </c>
      <c r="D29" s="109">
        <f>SUM(ENERO:DICIEMBRE!D29)</f>
        <v>58</v>
      </c>
      <c r="E29" s="59"/>
      <c r="F29" s="60"/>
      <c r="G29" s="61"/>
      <c r="H29" s="62"/>
      <c r="I29" s="60"/>
      <c r="M29" s="10"/>
      <c r="N29" s="10"/>
      <c r="O29" s="10"/>
      <c r="P29" s="10"/>
      <c r="CG29" s="6"/>
      <c r="CH29" s="6"/>
      <c r="CI29" s="6"/>
      <c r="CJ29" s="6"/>
      <c r="CK29" s="6"/>
      <c r="CL29" s="6"/>
      <c r="CM29" s="6"/>
    </row>
    <row r="30" spans="1:105" ht="31.9" customHeight="1" x14ac:dyDescent="0.2">
      <c r="A30" s="63" t="s">
        <v>34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CG30" s="6"/>
      <c r="CH30" s="6"/>
      <c r="CI30" s="6"/>
      <c r="CJ30" s="6"/>
      <c r="CK30" s="6"/>
      <c r="CL30" s="6"/>
      <c r="CM30" s="6"/>
    </row>
    <row r="31" spans="1:105" ht="16.149999999999999" customHeight="1" x14ac:dyDescent="0.2">
      <c r="A31" s="186" t="s">
        <v>35</v>
      </c>
      <c r="B31" s="187"/>
      <c r="C31" s="184" t="s">
        <v>36</v>
      </c>
      <c r="D31" s="190"/>
      <c r="E31" s="190"/>
      <c r="F31" s="191"/>
      <c r="G31" s="190" t="s">
        <v>37</v>
      </c>
      <c r="H31" s="190"/>
      <c r="I31" s="190"/>
      <c r="J31" s="190"/>
      <c r="K31" s="190" t="s">
        <v>38</v>
      </c>
      <c r="L31" s="190"/>
      <c r="M31" s="190"/>
      <c r="N31" s="64"/>
      <c r="O31" s="10"/>
      <c r="P31" s="10"/>
      <c r="Q31" s="10"/>
      <c r="BY31" s="2"/>
      <c r="CA31" s="3"/>
      <c r="CH31" s="6"/>
      <c r="CI31" s="6"/>
      <c r="CJ31" s="6"/>
      <c r="CK31" s="6"/>
      <c r="CL31" s="6"/>
      <c r="CM31" s="6"/>
      <c r="CN31" s="6"/>
      <c r="CO31" s="4"/>
      <c r="DA31" s="5"/>
    </row>
    <row r="32" spans="1:105" ht="77.25" customHeight="1" x14ac:dyDescent="0.2">
      <c r="A32" s="188"/>
      <c r="B32" s="189"/>
      <c r="C32" s="14" t="s">
        <v>39</v>
      </c>
      <c r="D32" s="65" t="s">
        <v>40</v>
      </c>
      <c r="E32" s="65" t="s">
        <v>41</v>
      </c>
      <c r="F32" s="66" t="s">
        <v>42</v>
      </c>
      <c r="G32" s="67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4" t="s">
        <v>48</v>
      </c>
      <c r="M32" s="71" t="s">
        <v>49</v>
      </c>
      <c r="N32" s="72"/>
      <c r="O32" s="10"/>
      <c r="P32" s="10"/>
      <c r="BY32" s="2"/>
      <c r="CA32" s="3"/>
      <c r="CH32" s="6"/>
      <c r="CI32" s="6"/>
      <c r="CJ32" s="6"/>
      <c r="CK32" s="6"/>
      <c r="CL32" s="6"/>
      <c r="CM32" s="6"/>
      <c r="CN32" s="6"/>
      <c r="CO32" s="4"/>
      <c r="DA32" s="5"/>
    </row>
    <row r="33" spans="1:105" ht="16.149999999999999" customHeight="1" x14ac:dyDescent="0.2">
      <c r="A33" s="192" t="s">
        <v>50</v>
      </c>
      <c r="B33" s="193"/>
      <c r="C33" s="109">
        <f>SUM(ENERO:DICIEMBRE!C33)</f>
        <v>0</v>
      </c>
      <c r="D33" s="109">
        <f>SUM(ENERO:DICIEMBRE!D33)</f>
        <v>0</v>
      </c>
      <c r="E33" s="109">
        <f>SUM(ENERO:DICIEMBRE!E33)</f>
        <v>0</v>
      </c>
      <c r="F33" s="109">
        <f>SUM(ENERO:DICIEMBRE!F33)</f>
        <v>0</v>
      </c>
      <c r="G33" s="109">
        <f>SUM(ENERO:DICIEMBRE!G33)</f>
        <v>0</v>
      </c>
      <c r="H33" s="109">
        <f>SUM(ENERO:DICIEMBRE!H33)</f>
        <v>0</v>
      </c>
      <c r="I33" s="109">
        <f>SUM(ENERO:DICIEMBRE!I33)</f>
        <v>0</v>
      </c>
      <c r="J33" s="109">
        <f>SUM(ENERO:DICIEMBRE!J33)</f>
        <v>0</v>
      </c>
      <c r="K33" s="77">
        <f>SUM(L33+M33)</f>
        <v>0</v>
      </c>
      <c r="L33" s="109">
        <f>SUM(ENERO:DICIEMBRE!L33)</f>
        <v>0</v>
      </c>
      <c r="M33" s="109">
        <f>SUM(ENERO:DICIEMBRE!M33)</f>
        <v>0</v>
      </c>
      <c r="N33" s="79"/>
      <c r="O33" s="10"/>
      <c r="P33" s="10"/>
      <c r="BY33" s="2"/>
      <c r="CA33" s="3"/>
      <c r="CH33" s="6"/>
      <c r="CI33" s="6"/>
      <c r="CJ33" s="6"/>
      <c r="CK33" s="6"/>
      <c r="CL33" s="6"/>
      <c r="CM33" s="6"/>
      <c r="CN33" s="6"/>
      <c r="CO33" s="4"/>
      <c r="DA33" s="5"/>
    </row>
    <row r="34" spans="1:105" ht="16.149999999999999" customHeight="1" x14ac:dyDescent="0.2">
      <c r="A34" s="174" t="s">
        <v>51</v>
      </c>
      <c r="B34" s="175"/>
      <c r="C34" s="109">
        <f>SUM(ENERO:DICIEMBRE!C34)</f>
        <v>0</v>
      </c>
      <c r="D34" s="109">
        <f>SUM(ENERO:DICIEMBRE!D34)</f>
        <v>0</v>
      </c>
      <c r="E34" s="109">
        <f>SUM(ENERO:DICIEMBRE!E34)</f>
        <v>0</v>
      </c>
      <c r="F34" s="109">
        <f>SUM(ENERO:DICIEMBRE!F34)</f>
        <v>0</v>
      </c>
      <c r="G34" s="109">
        <f>SUM(ENERO:DICIEMBRE!G34)</f>
        <v>0</v>
      </c>
      <c r="H34" s="109">
        <f>SUM(ENERO:DICIEMBRE!H34)</f>
        <v>0</v>
      </c>
      <c r="I34" s="109">
        <f>SUM(ENERO:DICIEMBRE!I34)</f>
        <v>0</v>
      </c>
      <c r="J34" s="109">
        <f>SUM(ENERO:DICIEMBRE!J34)</f>
        <v>0</v>
      </c>
      <c r="K34" s="80">
        <f>SUM(L34+M34)</f>
        <v>0</v>
      </c>
      <c r="L34" s="109">
        <f>SUM(ENERO:DICIEMBRE!L34)</f>
        <v>0</v>
      </c>
      <c r="M34" s="109">
        <f>SUM(ENERO:DICIEMBRE!M34)</f>
        <v>0</v>
      </c>
      <c r="N34" s="79"/>
      <c r="O34" s="10"/>
      <c r="P34" s="10"/>
      <c r="BY34" s="2"/>
      <c r="CA34" s="3"/>
      <c r="CH34" s="6"/>
      <c r="CI34" s="6"/>
      <c r="CJ34" s="6"/>
      <c r="CK34" s="6"/>
      <c r="CL34" s="6"/>
      <c r="CM34" s="6"/>
      <c r="CN34" s="6"/>
      <c r="CO34" s="4"/>
      <c r="DA34" s="5"/>
    </row>
    <row r="35" spans="1:105" ht="16.149999999999999" customHeight="1" x14ac:dyDescent="0.2">
      <c r="A35" s="174" t="s">
        <v>52</v>
      </c>
      <c r="B35" s="175"/>
      <c r="C35" s="109">
        <f>SUM(ENERO:DICIEMBRE!C35)</f>
        <v>0</v>
      </c>
      <c r="D35" s="109">
        <f>SUM(ENERO:DICIEMBRE!D35)</f>
        <v>0</v>
      </c>
      <c r="E35" s="109">
        <f>SUM(ENERO:DICIEMBRE!E35)</f>
        <v>0</v>
      </c>
      <c r="F35" s="109">
        <f>SUM(ENERO:DICIEMBRE!F35)</f>
        <v>0</v>
      </c>
      <c r="G35" s="109">
        <f>SUM(ENERO:DICIEMBRE!G35)</f>
        <v>0</v>
      </c>
      <c r="H35" s="109">
        <f>SUM(ENERO:DICIEMBRE!H35)</f>
        <v>0</v>
      </c>
      <c r="I35" s="109">
        <f>SUM(ENERO:DICIEMBRE!I35)</f>
        <v>0</v>
      </c>
      <c r="J35" s="109">
        <f>SUM(ENERO:DICIEMBRE!J35)</f>
        <v>0</v>
      </c>
      <c r="K35" s="80">
        <f>SUM(L35+M35)</f>
        <v>0</v>
      </c>
      <c r="L35" s="109">
        <f>SUM(ENERO:DICIEMBRE!L35)</f>
        <v>0</v>
      </c>
      <c r="M35" s="109">
        <f>SUM(ENERO:DICIEMBRE!M35)</f>
        <v>0</v>
      </c>
      <c r="N35" s="79"/>
      <c r="O35" s="10"/>
      <c r="P35" s="10"/>
      <c r="BY35" s="2"/>
      <c r="CA35" s="3"/>
      <c r="CH35" s="6"/>
      <c r="CI35" s="6"/>
      <c r="CJ35" s="6"/>
      <c r="CK35" s="6"/>
      <c r="CL35" s="6"/>
      <c r="CM35" s="6"/>
      <c r="CN35" s="6"/>
      <c r="CO35" s="4"/>
      <c r="DA35" s="5"/>
    </row>
    <row r="36" spans="1:105" ht="16.149999999999999" customHeight="1" x14ac:dyDescent="0.2">
      <c r="A36" s="174" t="s">
        <v>53</v>
      </c>
      <c r="B36" s="175"/>
      <c r="C36" s="109">
        <f>SUM(ENERO:DICIEMBRE!C36)</f>
        <v>0</v>
      </c>
      <c r="D36" s="109">
        <f>SUM(ENERO:DICIEMBRE!D36)</f>
        <v>10</v>
      </c>
      <c r="E36" s="109">
        <f>SUM(ENERO:DICIEMBRE!E36)</f>
        <v>0</v>
      </c>
      <c r="F36" s="109">
        <f>SUM(ENERO:DICIEMBRE!F36)</f>
        <v>0</v>
      </c>
      <c r="G36" s="109">
        <f>SUM(ENERO:DICIEMBRE!G36)</f>
        <v>0</v>
      </c>
      <c r="H36" s="109">
        <f>SUM(ENERO:DICIEMBRE!H36)</f>
        <v>0</v>
      </c>
      <c r="I36" s="109">
        <f>SUM(ENERO:DICIEMBRE!I36)</f>
        <v>0</v>
      </c>
      <c r="J36" s="109">
        <f>SUM(ENERO:DICIEMBRE!J36)</f>
        <v>0</v>
      </c>
      <c r="K36" s="80">
        <f>SUM(L36+M36)</f>
        <v>227</v>
      </c>
      <c r="L36" s="109">
        <f>SUM(ENERO:DICIEMBRE!L36)</f>
        <v>54</v>
      </c>
      <c r="M36" s="109">
        <f>SUM(ENERO:DICIEMBRE!M36)</f>
        <v>173</v>
      </c>
      <c r="N36" s="79"/>
      <c r="O36" s="10"/>
      <c r="P36" s="10"/>
      <c r="BY36" s="2"/>
      <c r="CA36" s="3"/>
      <c r="CH36" s="6"/>
      <c r="CI36" s="6"/>
      <c r="CJ36" s="6"/>
      <c r="CK36" s="6"/>
      <c r="CL36" s="6"/>
      <c r="CM36" s="6"/>
      <c r="CN36" s="6"/>
      <c r="CO36" s="4"/>
      <c r="DA36" s="5"/>
    </row>
    <row r="37" spans="1:105" ht="16.149999999999999" customHeight="1" x14ac:dyDescent="0.2">
      <c r="A37" s="174" t="s">
        <v>54</v>
      </c>
      <c r="B37" s="175"/>
      <c r="C37" s="109">
        <f>SUM(ENERO:DICIEMBRE!C37)</f>
        <v>0</v>
      </c>
      <c r="D37" s="109">
        <f>SUM(ENERO:DICIEMBRE!D37)</f>
        <v>0</v>
      </c>
      <c r="E37" s="109">
        <f>SUM(ENERO:DICIEMBRE!E37)</f>
        <v>0</v>
      </c>
      <c r="F37" s="109">
        <f>SUM(ENERO:DICIEMBRE!F37)</f>
        <v>0</v>
      </c>
      <c r="G37" s="109">
        <f>SUM(ENERO:DICIEMBRE!G37)</f>
        <v>0</v>
      </c>
      <c r="H37" s="109">
        <f>SUM(ENERO:DICIEMBRE!H37)</f>
        <v>0</v>
      </c>
      <c r="I37" s="109">
        <f>SUM(ENERO:DICIEMBRE!I37)</f>
        <v>0</v>
      </c>
      <c r="J37" s="109">
        <f>SUM(ENERO:DICIEMBRE!J37)</f>
        <v>0</v>
      </c>
      <c r="K37" s="81"/>
      <c r="L37" s="51"/>
      <c r="M37" s="53"/>
      <c r="N37" s="79"/>
      <c r="O37" s="10"/>
      <c r="P37" s="10"/>
      <c r="BY37" s="2"/>
      <c r="CA37" s="3"/>
      <c r="CH37" s="6"/>
      <c r="CI37" s="6"/>
      <c r="CJ37" s="6"/>
      <c r="CK37" s="6"/>
      <c r="CL37" s="6"/>
      <c r="CM37" s="6"/>
      <c r="CN37" s="6"/>
      <c r="CO37" s="4"/>
      <c r="DA37" s="5"/>
    </row>
    <row r="38" spans="1:105" ht="16.149999999999999" customHeight="1" x14ac:dyDescent="0.2">
      <c r="A38" s="174" t="s">
        <v>55</v>
      </c>
      <c r="B38" s="175"/>
      <c r="C38" s="109">
        <f>SUM(ENERO:DICIEMBRE!C38)</f>
        <v>0</v>
      </c>
      <c r="D38" s="109">
        <f>SUM(ENERO:DICIEMBRE!D38)</f>
        <v>0</v>
      </c>
      <c r="E38" s="109">
        <f>SUM(ENERO:DICIEMBRE!E38)</f>
        <v>0</v>
      </c>
      <c r="F38" s="109">
        <f>SUM(ENERO:DICIEMBRE!F38)</f>
        <v>0</v>
      </c>
      <c r="G38" s="109">
        <f>SUM(ENERO:DICIEMBRE!G38)</f>
        <v>0</v>
      </c>
      <c r="H38" s="109">
        <f>SUM(ENERO:DICIEMBRE!H38)</f>
        <v>0</v>
      </c>
      <c r="I38" s="109">
        <f>SUM(ENERO:DICIEMBRE!I38)</f>
        <v>0</v>
      </c>
      <c r="J38" s="109">
        <f>SUM(ENERO:DICIEMBRE!J38)</f>
        <v>0</v>
      </c>
      <c r="K38" s="81"/>
      <c r="L38" s="51"/>
      <c r="M38" s="53"/>
      <c r="N38" s="79"/>
      <c r="O38" s="10"/>
      <c r="P38" s="10"/>
      <c r="BY38" s="2"/>
      <c r="CA38" s="3"/>
      <c r="CH38" s="6"/>
      <c r="CI38" s="6"/>
      <c r="CJ38" s="6"/>
      <c r="CK38" s="6"/>
      <c r="CL38" s="6"/>
      <c r="CM38" s="6"/>
      <c r="CN38" s="6"/>
      <c r="CO38" s="4"/>
      <c r="DA38" s="5"/>
    </row>
    <row r="39" spans="1:105" ht="16.149999999999999" customHeight="1" x14ac:dyDescent="0.2">
      <c r="A39" s="174" t="s">
        <v>56</v>
      </c>
      <c r="B39" s="175"/>
      <c r="C39" s="109">
        <f>SUM(ENERO:DICIEMBRE!C39)</f>
        <v>0</v>
      </c>
      <c r="D39" s="109">
        <f>SUM(ENERO:DICIEMBRE!D39)</f>
        <v>0</v>
      </c>
      <c r="E39" s="109">
        <f>SUM(ENERO:DICIEMBRE!E39)</f>
        <v>0</v>
      </c>
      <c r="F39" s="109">
        <f>SUM(ENERO:DICIEMBRE!F39)</f>
        <v>0</v>
      </c>
      <c r="G39" s="109">
        <f>SUM(ENERO:DICIEMBRE!G39)</f>
        <v>0</v>
      </c>
      <c r="H39" s="109">
        <f>SUM(ENERO:DICIEMBRE!H39)</f>
        <v>0</v>
      </c>
      <c r="I39" s="109">
        <f>SUM(ENERO:DICIEMBRE!I39)</f>
        <v>0</v>
      </c>
      <c r="J39" s="109">
        <f>SUM(ENERO:DICIEMBRE!J39)</f>
        <v>0</v>
      </c>
      <c r="K39" s="109">
        <f>SUM(ENERO:DICIEMBRE!K39)</f>
        <v>0</v>
      </c>
      <c r="L39" s="51"/>
      <c r="M39" s="53"/>
      <c r="N39" s="79"/>
      <c r="O39" s="10"/>
      <c r="P39" s="10"/>
      <c r="BY39" s="2"/>
      <c r="CA39" s="3"/>
      <c r="CH39" s="6"/>
      <c r="CI39" s="6"/>
      <c r="CJ39" s="6"/>
      <c r="CK39" s="6"/>
      <c r="CL39" s="6"/>
      <c r="CM39" s="6"/>
      <c r="CN39" s="6"/>
      <c r="CO39" s="4"/>
      <c r="DA39" s="5"/>
    </row>
    <row r="40" spans="1:105" ht="16.149999999999999" customHeight="1" x14ac:dyDescent="0.2">
      <c r="A40" s="174" t="s">
        <v>57</v>
      </c>
      <c r="B40" s="175"/>
      <c r="C40" s="109">
        <f>SUM(ENERO:DICIEMBRE!C40)</f>
        <v>0</v>
      </c>
      <c r="D40" s="109">
        <f>SUM(ENERO:DICIEMBRE!D40)</f>
        <v>0</v>
      </c>
      <c r="E40" s="109">
        <f>SUM(ENERO:DICIEMBRE!E40)</f>
        <v>0</v>
      </c>
      <c r="F40" s="109">
        <f>SUM(ENERO:DICIEMBRE!F40)</f>
        <v>0</v>
      </c>
      <c r="G40" s="109">
        <f>SUM(ENERO:DICIEMBRE!G40)</f>
        <v>0</v>
      </c>
      <c r="H40" s="109">
        <f>SUM(ENERO:DICIEMBRE!H40)</f>
        <v>0</v>
      </c>
      <c r="I40" s="109">
        <f>SUM(ENERO:DICIEMBRE!I40)</f>
        <v>0</v>
      </c>
      <c r="J40" s="109">
        <f>SUM(ENERO:DICIEMBRE!J40)</f>
        <v>0</v>
      </c>
      <c r="K40" s="109">
        <f>SUM(ENERO:DICIEMBRE!K40)</f>
        <v>0</v>
      </c>
      <c r="L40" s="51"/>
      <c r="M40" s="53"/>
      <c r="N40" s="79"/>
      <c r="O40" s="10"/>
      <c r="P40" s="10"/>
      <c r="BY40" s="2"/>
      <c r="CA40" s="3"/>
      <c r="CH40" s="6"/>
      <c r="CI40" s="6"/>
      <c r="CJ40" s="6"/>
      <c r="CK40" s="6"/>
      <c r="CL40" s="6"/>
      <c r="CM40" s="6"/>
      <c r="CN40" s="6"/>
      <c r="CO40" s="4"/>
      <c r="DA40" s="5"/>
    </row>
    <row r="41" spans="1:105" ht="16.149999999999999" customHeight="1" x14ac:dyDescent="0.2">
      <c r="A41" s="174" t="s">
        <v>58</v>
      </c>
      <c r="B41" s="175"/>
      <c r="C41" s="109">
        <f>SUM(ENERO:DICIEMBRE!C41)</f>
        <v>0</v>
      </c>
      <c r="D41" s="109">
        <f>SUM(ENERO:DICIEMBRE!D41)</f>
        <v>0</v>
      </c>
      <c r="E41" s="109">
        <f>SUM(ENERO:DICIEMBRE!E41)</f>
        <v>0</v>
      </c>
      <c r="F41" s="109">
        <f>SUM(ENERO:DICIEMBRE!F41)</f>
        <v>0</v>
      </c>
      <c r="G41" s="109">
        <f>SUM(ENERO:DICIEMBRE!G41)</f>
        <v>0</v>
      </c>
      <c r="H41" s="109">
        <f>SUM(ENERO:DICIEMBRE!H41)</f>
        <v>0</v>
      </c>
      <c r="I41" s="109">
        <f>SUM(ENERO:DICIEMBRE!I41)</f>
        <v>0</v>
      </c>
      <c r="J41" s="109">
        <f>SUM(ENERO:DICIEMBRE!J41)</f>
        <v>0</v>
      </c>
      <c r="K41" s="80">
        <f>SUM(L41+M41)</f>
        <v>0</v>
      </c>
      <c r="L41" s="109">
        <f>SUM(ENERO:DICIEMBRE!L41)</f>
        <v>0</v>
      </c>
      <c r="M41" s="109">
        <f>SUM(ENERO:DICIEMBRE!M41)</f>
        <v>0</v>
      </c>
      <c r="N41" s="79"/>
      <c r="O41" s="10"/>
      <c r="P41" s="10"/>
      <c r="BY41" s="2"/>
      <c r="CA41" s="3"/>
      <c r="CH41" s="6"/>
      <c r="CI41" s="6"/>
      <c r="CJ41" s="6"/>
      <c r="CK41" s="6"/>
      <c r="CL41" s="6"/>
      <c r="CM41" s="6"/>
      <c r="CN41" s="6"/>
      <c r="CO41" s="4"/>
      <c r="DA41" s="5"/>
    </row>
    <row r="42" spans="1:105" ht="16.149999999999999" customHeight="1" x14ac:dyDescent="0.2">
      <c r="A42" s="176" t="s">
        <v>59</v>
      </c>
      <c r="B42" s="177"/>
      <c r="C42" s="109">
        <f>SUM(ENERO:DICIEMBRE!C42)</f>
        <v>0</v>
      </c>
      <c r="D42" s="109">
        <f>SUM(ENERO:DICIEMBRE!D42)</f>
        <v>0</v>
      </c>
      <c r="E42" s="109">
        <f>SUM(ENERO:DICIEMBRE!E42)</f>
        <v>0</v>
      </c>
      <c r="F42" s="109">
        <f>SUM(ENERO:DICIEMBRE!F42)</f>
        <v>0</v>
      </c>
      <c r="G42" s="109">
        <f>SUM(ENERO:DICIEMBRE!G42)</f>
        <v>0</v>
      </c>
      <c r="H42" s="109">
        <f>SUM(ENERO:DICIEMBRE!H42)</f>
        <v>0</v>
      </c>
      <c r="I42" s="109">
        <f>SUM(ENERO:DICIEMBRE!I42)</f>
        <v>0</v>
      </c>
      <c r="J42" s="109">
        <f>SUM(ENERO:DICIEMBRE!J42)</f>
        <v>0</v>
      </c>
      <c r="K42" s="86"/>
      <c r="L42" s="87"/>
      <c r="M42" s="88"/>
      <c r="N42" s="79"/>
      <c r="O42" s="10"/>
      <c r="P42" s="10"/>
      <c r="BY42" s="2"/>
      <c r="CA42" s="3"/>
      <c r="CH42" s="6"/>
      <c r="CI42" s="6"/>
      <c r="CJ42" s="6"/>
      <c r="CK42" s="6"/>
      <c r="CL42" s="6"/>
      <c r="CM42" s="6"/>
      <c r="CN42" s="6"/>
      <c r="CO42" s="4"/>
      <c r="DA42" s="5"/>
    </row>
    <row r="43" spans="1:105" ht="16.149999999999999" customHeight="1" x14ac:dyDescent="0.2">
      <c r="A43" s="178" t="s">
        <v>60</v>
      </c>
      <c r="B43" s="179"/>
      <c r="C43" s="109">
        <f>SUM(ENERO:DICIEMBRE!C43)</f>
        <v>0</v>
      </c>
      <c r="D43" s="109">
        <f>SUM(ENERO:DICIEMBRE!D43)</f>
        <v>0</v>
      </c>
      <c r="E43" s="109">
        <f>SUM(ENERO:DICIEMBRE!E43)</f>
        <v>0</v>
      </c>
      <c r="F43" s="109">
        <f>SUM(ENERO:DICIEMBRE!F43)</f>
        <v>0</v>
      </c>
      <c r="G43" s="89"/>
      <c r="H43" s="109">
        <f>SUM(ENERO:DICIEMBRE!H43)</f>
        <v>0</v>
      </c>
      <c r="I43" s="109">
        <f>SUM(ENERO:DICIEMBRE!I43)</f>
        <v>0</v>
      </c>
      <c r="J43" s="109">
        <f>SUM(ENERO:DICIEMBRE!J43)</f>
        <v>0</v>
      </c>
      <c r="K43" s="80">
        <f>SUM(L43+M43)</f>
        <v>0</v>
      </c>
      <c r="L43" s="109">
        <f>SUM(ENERO:DICIEMBRE!L43)</f>
        <v>0</v>
      </c>
      <c r="M43" s="109">
        <f>SUM(ENERO:DICIEMBRE!M43)</f>
        <v>0</v>
      </c>
      <c r="N43" s="79"/>
      <c r="O43" s="10"/>
      <c r="P43" s="10"/>
      <c r="BY43" s="2"/>
      <c r="CA43" s="3"/>
      <c r="CH43" s="6"/>
      <c r="CI43" s="6"/>
      <c r="CJ43" s="6"/>
      <c r="CK43" s="6"/>
      <c r="CL43" s="6"/>
      <c r="CM43" s="6"/>
      <c r="CN43" s="6"/>
      <c r="CO43" s="4"/>
      <c r="DA43" s="5"/>
    </row>
    <row r="44" spans="1:105" ht="16.149999999999999" customHeight="1" x14ac:dyDescent="0.2">
      <c r="A44" s="180" t="s">
        <v>61</v>
      </c>
      <c r="B44" s="181"/>
      <c r="C44" s="91">
        <f t="shared" ref="C44:J44" si="2">SUM(C33:C43)</f>
        <v>0</v>
      </c>
      <c r="D44" s="92">
        <f>SUM(D33:D43)</f>
        <v>10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227</v>
      </c>
      <c r="L44" s="91">
        <f>SUM(L33+L34+L35+L36+L41+L43)</f>
        <v>54</v>
      </c>
      <c r="M44" s="96">
        <f>SUM(M33+M34+M35+M36+M41+M43)</f>
        <v>173</v>
      </c>
      <c r="N44" s="79"/>
      <c r="O44" s="10"/>
      <c r="P44" s="10"/>
      <c r="BY44" s="2"/>
      <c r="CA44" s="3"/>
      <c r="CH44" s="6"/>
      <c r="CI44" s="6"/>
      <c r="CJ44" s="6"/>
      <c r="CK44" s="6"/>
      <c r="CL44" s="6"/>
      <c r="CM44" s="6"/>
      <c r="CN44" s="6"/>
      <c r="CO44" s="4"/>
      <c r="DA44" s="5"/>
    </row>
    <row r="45" spans="1:105" ht="16.149999999999999" customHeight="1" x14ac:dyDescent="0.2">
      <c r="A45" s="182" t="s">
        <v>62</v>
      </c>
      <c r="B45" s="183"/>
      <c r="C45" s="109">
        <f>SUM(ENERO:DICIEMBRE!C45)</f>
        <v>0</v>
      </c>
      <c r="D45" s="109">
        <f>SUM(ENERO:DICIEMBRE!D45)</f>
        <v>0</v>
      </c>
      <c r="E45" s="109">
        <f>SUM(ENERO:DICIEMBRE!E45)</f>
        <v>0</v>
      </c>
      <c r="F45" s="109">
        <f>SUM(ENERO:DICIEMBRE!F45)</f>
        <v>0</v>
      </c>
      <c r="G45" s="109">
        <f>SUM(ENERO:DICIEMBRE!G45)</f>
        <v>0</v>
      </c>
      <c r="H45" s="109">
        <f>SUM(ENERO:DICIEMBRE!H45)</f>
        <v>0</v>
      </c>
      <c r="I45" s="109">
        <f>SUM(ENERO:DICIEMBRE!I45)</f>
        <v>0</v>
      </c>
      <c r="J45" s="109">
        <f>SUM(ENERO:DICIEMBRE!J45)</f>
        <v>0</v>
      </c>
      <c r="K45" s="95">
        <f>SUM(L45+M45)</f>
        <v>0</v>
      </c>
      <c r="L45" s="109">
        <f>SUM(ENERO:DICIEMBRE!L45)</f>
        <v>0</v>
      </c>
      <c r="M45" s="109">
        <f>SUM(ENERO:DICIEMBRE!M45)</f>
        <v>0</v>
      </c>
      <c r="N45" s="79"/>
      <c r="O45" s="10"/>
      <c r="P45" s="10"/>
      <c r="BY45" s="2"/>
      <c r="CA45" s="3"/>
      <c r="CH45" s="6"/>
      <c r="CI45" s="6"/>
      <c r="CJ45" s="6"/>
      <c r="CK45" s="6"/>
      <c r="CL45" s="6"/>
      <c r="CM45" s="6"/>
      <c r="CN45" s="6"/>
      <c r="CO45" s="4"/>
      <c r="DA45" s="5"/>
    </row>
    <row r="46" spans="1:105" ht="31.9" customHeight="1" x14ac:dyDescent="0.2">
      <c r="A46" s="8" t="s">
        <v>63</v>
      </c>
      <c r="B46" s="102"/>
      <c r="C46" s="103"/>
      <c r="D46" s="104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CG46" s="6"/>
      <c r="CH46" s="6"/>
      <c r="CI46" s="6"/>
      <c r="CJ46" s="6"/>
      <c r="CK46" s="6"/>
      <c r="CL46" s="6"/>
      <c r="CM46" s="6"/>
    </row>
    <row r="47" spans="1:105" ht="25.15" customHeight="1" x14ac:dyDescent="0.2">
      <c r="A47" s="184" t="s">
        <v>64</v>
      </c>
      <c r="B47" s="185"/>
      <c r="C47" s="70" t="s">
        <v>65</v>
      </c>
      <c r="D47" s="71" t="s">
        <v>66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CG47" s="6"/>
      <c r="CH47" s="6"/>
      <c r="CI47" s="6"/>
      <c r="CJ47" s="6"/>
      <c r="CK47" s="6"/>
      <c r="CL47" s="6"/>
      <c r="CM47" s="6"/>
    </row>
    <row r="48" spans="1:105" ht="16.149999999999999" customHeight="1" x14ac:dyDescent="0.2">
      <c r="A48" s="170" t="s">
        <v>67</v>
      </c>
      <c r="B48" s="171"/>
      <c r="C48" s="105"/>
      <c r="D48" s="90"/>
      <c r="E48" s="7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CA48" s="4" t="str">
        <f>IF(D48&gt;C48,"Casos/Instituciones deben ser menor o iguales al total Reuniones A. Mayor","")</f>
        <v/>
      </c>
      <c r="CG48" s="6"/>
      <c r="CH48" s="6"/>
      <c r="CI48" s="6"/>
      <c r="CJ48" s="6"/>
      <c r="CK48" s="6"/>
      <c r="CL48" s="6"/>
      <c r="CM48" s="6"/>
    </row>
    <row r="49" spans="1:91" ht="16.149999999999999" customHeight="1" x14ac:dyDescent="0.2">
      <c r="A49" s="172" t="s">
        <v>68</v>
      </c>
      <c r="B49" s="173"/>
      <c r="C49" s="106"/>
      <c r="D49" s="6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CG49" s="6"/>
      <c r="CH49" s="6"/>
      <c r="CI49" s="6"/>
      <c r="CJ49" s="6"/>
      <c r="CK49" s="6"/>
      <c r="CL49" s="6"/>
      <c r="CM49" s="6"/>
    </row>
    <row r="50" spans="1:91" x14ac:dyDescent="0.2">
      <c r="CG50" s="6"/>
      <c r="CH50" s="6"/>
      <c r="CI50" s="6"/>
      <c r="CJ50" s="6"/>
      <c r="CK50" s="6"/>
      <c r="CL50" s="6"/>
      <c r="CM50" s="6"/>
    </row>
    <row r="194" spans="1:104" ht="11.25" customHeight="1" x14ac:dyDescent="0.2"/>
    <row r="195" spans="1:104" s="107" customFormat="1" hidden="1" x14ac:dyDescent="0.2">
      <c r="A195" s="107">
        <f>SUM(B11,B25:B29,C44:M44,C48:C49)</f>
        <v>36637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</row>
  </sheetData>
  <mergeCells count="26">
    <mergeCell ref="A6:P6"/>
    <mergeCell ref="A9:A10"/>
    <mergeCell ref="B9:D9"/>
    <mergeCell ref="E9:F9"/>
    <mergeCell ref="G9:G10"/>
    <mergeCell ref="H9:I9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48:B48"/>
    <mergeCell ref="A49:B49"/>
    <mergeCell ref="A41:B41"/>
    <mergeCell ref="A42:B42"/>
    <mergeCell ref="A43:B43"/>
    <mergeCell ref="A44:B44"/>
    <mergeCell ref="A45:B45"/>
    <mergeCell ref="A47:B47"/>
  </mergeCells>
  <dataValidations count="2">
    <dataValidation type="whole" operator="greaterThan" allowBlank="1" showInputMessage="1" showErrorMessage="1" errorTitle="Números Enteros" error="Sólo puede ingresar números enteros" sqref="A1:B49 C1:I11 C30:D32 E25:I32 C46:J49 J1:J32 H44:J44 G43:G44 C44:F44 K41:K49 L1:M32 K1:K38 L37:M40 L42:M42 L44:M44 L46:M49" xr:uid="{00000000-0002-0000-0000-000000000000}">
      <formula1>-1</formula1>
    </dataValidation>
    <dataValidation type="whole" allowBlank="1" showInputMessage="1" showErrorMessage="1" errorTitle="Error de ingreso" error="Debe ingresar sólo números." sqref="C12:I24 C25:D29 C33:J42 C43:F43 H43:J43 C45:J45 L33:M36 K39:K40 L41:M41 L43:M43 L45:M45" xr:uid="{00000000-0002-0000-0000-000001000000}">
      <formula1>0</formula1>
      <formula2>99999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Z195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55.5703125" style="2" customWidth="1"/>
    <col min="2" max="2" width="14.5703125" style="2" customWidth="1"/>
    <col min="3" max="4" width="15.7109375" style="2" customWidth="1"/>
    <col min="5" max="7" width="16.140625" style="2" customWidth="1"/>
    <col min="8" max="8" width="16.7109375" style="2" customWidth="1"/>
    <col min="9" max="9" width="15.42578125" style="2" customWidth="1"/>
    <col min="10" max="10" width="18.28515625" style="2" customWidth="1"/>
    <col min="11" max="13" width="14.28515625" style="2" customWidth="1"/>
    <col min="14" max="76" width="11.42578125" style="2"/>
    <col min="77" max="77" width="12.28515625" style="3" customWidth="1"/>
    <col min="78" max="78" width="11.140625" style="3" customWidth="1"/>
    <col min="79" max="92" width="11.140625" style="4" hidden="1" customWidth="1"/>
    <col min="93" max="104" width="11.140625" style="5" hidden="1" customWidth="1"/>
    <col min="105" max="105" width="11.140625" style="2" customWidth="1"/>
    <col min="106" max="16384" width="11.42578125" style="2"/>
  </cols>
  <sheetData>
    <row r="1" spans="1:91" ht="16.149999999999999" customHeight="1" x14ac:dyDescent="0.2">
      <c r="A1" s="1" t="s">
        <v>0</v>
      </c>
    </row>
    <row r="2" spans="1:91" ht="16.149999999999999" customHeight="1" x14ac:dyDescent="0.2">
      <c r="A2" s="1" t="str">
        <f>CONCATENATE("COMUNA: ",[10]NOMBRE!B2," - ","( ",[10]NOMBRE!C2,[10]NOMBRE!D2,[10]NOMBRE!E2,[10]NOMBRE!F2,[10]NOMBRE!G2," )")</f>
        <v>COMUNA: LINARES - ( 07401 )</v>
      </c>
    </row>
    <row r="3" spans="1:91" ht="16.149999999999999" customHeight="1" x14ac:dyDescent="0.2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</row>
    <row r="4" spans="1:91" ht="16.149999999999999" customHeight="1" x14ac:dyDescent="0.2">
      <c r="A4" s="1" t="str">
        <f>CONCATENATE("MES: ",[10]NOMBRE!B6," - ","( ",[10]NOMBRE!C6,[10]NOMBRE!D6," )")</f>
        <v>MES: SEPTIEMBRE - ( 09 )</v>
      </c>
    </row>
    <row r="5" spans="1:91" ht="16.149999999999999" customHeight="1" x14ac:dyDescent="0.2">
      <c r="A5" s="1" t="str">
        <f>CONCATENATE("AÑO: ",[10]NOMBRE!B7)</f>
        <v>AÑO: 2019</v>
      </c>
    </row>
    <row r="6" spans="1:91" ht="15" x14ac:dyDescent="0.2">
      <c r="A6" s="194" t="s">
        <v>1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6"/>
      <c r="CH6" s="6"/>
      <c r="CI6" s="6"/>
      <c r="CJ6" s="6"/>
      <c r="CK6" s="6"/>
      <c r="CL6" s="6"/>
      <c r="CM6" s="6"/>
    </row>
    <row r="7" spans="1:91" ht="15" x14ac:dyDescent="0.2">
      <c r="A7" s="150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CG7" s="6"/>
      <c r="CH7" s="6"/>
      <c r="CI7" s="6"/>
      <c r="CJ7" s="6"/>
      <c r="CK7" s="6"/>
      <c r="CL7" s="6"/>
      <c r="CM7" s="6"/>
    </row>
    <row r="8" spans="1:91" ht="31.9" customHeight="1" x14ac:dyDescent="0.2">
      <c r="A8" s="8" t="s">
        <v>2</v>
      </c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CG8" s="6"/>
      <c r="CH8" s="6"/>
      <c r="CI8" s="6"/>
      <c r="CJ8" s="6"/>
      <c r="CK8" s="6"/>
      <c r="CL8" s="6"/>
      <c r="CM8" s="6"/>
    </row>
    <row r="9" spans="1:91" ht="25.15" customHeight="1" x14ac:dyDescent="0.2">
      <c r="A9" s="195" t="s">
        <v>3</v>
      </c>
      <c r="B9" s="197" t="s">
        <v>4</v>
      </c>
      <c r="C9" s="198"/>
      <c r="D9" s="199"/>
      <c r="E9" s="184" t="s">
        <v>5</v>
      </c>
      <c r="F9" s="185"/>
      <c r="G9" s="187" t="s">
        <v>6</v>
      </c>
      <c r="H9" s="197" t="s">
        <v>7</v>
      </c>
      <c r="I9" s="199"/>
      <c r="M9" s="10"/>
      <c r="N9" s="10"/>
      <c r="O9" s="10"/>
      <c r="P9" s="10"/>
      <c r="CG9" s="6"/>
      <c r="CH9" s="6"/>
      <c r="CI9" s="6"/>
      <c r="CJ9" s="6"/>
      <c r="CK9" s="6"/>
      <c r="CL9" s="6"/>
      <c r="CM9" s="6"/>
    </row>
    <row r="10" spans="1:91" ht="37.15" customHeight="1" x14ac:dyDescent="0.2">
      <c r="A10" s="196"/>
      <c r="B10" s="151" t="s">
        <v>8</v>
      </c>
      <c r="C10" s="12" t="s">
        <v>9</v>
      </c>
      <c r="D10" s="13" t="s">
        <v>10</v>
      </c>
      <c r="E10" s="14" t="s">
        <v>11</v>
      </c>
      <c r="F10" s="148" t="s">
        <v>12</v>
      </c>
      <c r="G10" s="200"/>
      <c r="H10" s="14" t="s">
        <v>13</v>
      </c>
      <c r="I10" s="148" t="s">
        <v>14</v>
      </c>
      <c r="M10" s="10"/>
      <c r="N10" s="10"/>
      <c r="O10" s="10"/>
      <c r="P10" s="10"/>
      <c r="CG10" s="6"/>
      <c r="CH10" s="6"/>
      <c r="CI10" s="6"/>
      <c r="CJ10" s="6"/>
      <c r="CK10" s="6"/>
      <c r="CL10" s="6"/>
      <c r="CM10" s="6"/>
    </row>
    <row r="11" spans="1:91" ht="16.149999999999999" customHeight="1" x14ac:dyDescent="0.2">
      <c r="A11" s="16" t="s">
        <v>15</v>
      </c>
      <c r="B11" s="17">
        <f t="shared" ref="B11:B29" si="0">SUM(C11+D11)</f>
        <v>43</v>
      </c>
      <c r="C11" s="18">
        <f t="shared" ref="C11:I11" si="1">SUM(C12:C24)</f>
        <v>20</v>
      </c>
      <c r="D11" s="19">
        <f t="shared" si="1"/>
        <v>23</v>
      </c>
      <c r="E11" s="18">
        <f t="shared" si="1"/>
        <v>43</v>
      </c>
      <c r="F11" s="20">
        <f t="shared" si="1"/>
        <v>49</v>
      </c>
      <c r="G11" s="19">
        <f t="shared" si="1"/>
        <v>0</v>
      </c>
      <c r="H11" s="21">
        <f t="shared" si="1"/>
        <v>12</v>
      </c>
      <c r="I11" s="20">
        <f t="shared" si="1"/>
        <v>0</v>
      </c>
      <c r="M11" s="10"/>
      <c r="N11" s="10"/>
      <c r="O11" s="10"/>
      <c r="P11" s="10"/>
      <c r="CG11" s="6"/>
      <c r="CH11" s="6"/>
      <c r="CI11" s="6"/>
      <c r="CJ11" s="6"/>
      <c r="CK11" s="6"/>
      <c r="CL11" s="6"/>
      <c r="CM11" s="6"/>
    </row>
    <row r="12" spans="1:91" ht="16.149999999999999" customHeight="1" x14ac:dyDescent="0.2">
      <c r="A12" s="22" t="s">
        <v>16</v>
      </c>
      <c r="B12" s="23">
        <f>SUM(C12+D12)</f>
        <v>9</v>
      </c>
      <c r="C12" s="24">
        <v>3</v>
      </c>
      <c r="D12" s="25">
        <v>6</v>
      </c>
      <c r="E12" s="24">
        <v>9</v>
      </c>
      <c r="F12" s="26">
        <v>15</v>
      </c>
      <c r="G12" s="25">
        <v>0</v>
      </c>
      <c r="H12" s="27">
        <v>0</v>
      </c>
      <c r="I12" s="26">
        <v>0</v>
      </c>
      <c r="M12" s="10"/>
      <c r="N12" s="10"/>
      <c r="O12" s="10"/>
      <c r="P12" s="10"/>
      <c r="CG12" s="6"/>
      <c r="CH12" s="6"/>
      <c r="CI12" s="6"/>
      <c r="CJ12" s="6"/>
      <c r="CK12" s="6"/>
      <c r="CL12" s="6"/>
      <c r="CM12" s="6"/>
    </row>
    <row r="13" spans="1:91" ht="16.149999999999999" customHeight="1" x14ac:dyDescent="0.2">
      <c r="A13" s="28" t="s">
        <v>17</v>
      </c>
      <c r="B13" s="29">
        <f>SUM(C13+D13)</f>
        <v>2</v>
      </c>
      <c r="C13" s="30">
        <v>1</v>
      </c>
      <c r="D13" s="31">
        <v>1</v>
      </c>
      <c r="E13" s="30">
        <v>2</v>
      </c>
      <c r="F13" s="32">
        <v>9</v>
      </c>
      <c r="G13" s="31">
        <v>0</v>
      </c>
      <c r="H13" s="33">
        <v>2</v>
      </c>
      <c r="I13" s="32">
        <v>0</v>
      </c>
      <c r="M13" s="10"/>
      <c r="N13" s="10"/>
      <c r="O13" s="10"/>
      <c r="P13" s="10"/>
      <c r="CG13" s="6"/>
      <c r="CH13" s="6"/>
      <c r="CI13" s="6"/>
      <c r="CJ13" s="6"/>
      <c r="CK13" s="6"/>
      <c r="CL13" s="6"/>
      <c r="CM13" s="6"/>
    </row>
    <row r="14" spans="1:91" ht="16.149999999999999" customHeight="1" x14ac:dyDescent="0.2">
      <c r="A14" s="28" t="s">
        <v>18</v>
      </c>
      <c r="B14" s="29">
        <f t="shared" si="0"/>
        <v>2</v>
      </c>
      <c r="C14" s="30">
        <v>1</v>
      </c>
      <c r="D14" s="31">
        <v>1</v>
      </c>
      <c r="E14" s="30">
        <v>2</v>
      </c>
      <c r="F14" s="31">
        <v>3</v>
      </c>
      <c r="G14" s="31">
        <v>0</v>
      </c>
      <c r="H14" s="34">
        <v>0</v>
      </c>
      <c r="I14" s="31">
        <v>0</v>
      </c>
      <c r="M14" s="10"/>
      <c r="N14" s="10"/>
      <c r="O14" s="10"/>
      <c r="P14" s="10"/>
      <c r="CG14" s="6"/>
      <c r="CH14" s="6"/>
      <c r="CI14" s="6"/>
      <c r="CJ14" s="6"/>
      <c r="CK14" s="6"/>
      <c r="CL14" s="6"/>
      <c r="CM14" s="6"/>
    </row>
    <row r="15" spans="1:91" ht="16.149999999999999" customHeight="1" x14ac:dyDescent="0.2">
      <c r="A15" s="28" t="s">
        <v>19</v>
      </c>
      <c r="B15" s="29">
        <f t="shared" si="0"/>
        <v>15</v>
      </c>
      <c r="C15" s="30">
        <v>6</v>
      </c>
      <c r="D15" s="31">
        <v>9</v>
      </c>
      <c r="E15" s="30">
        <v>15</v>
      </c>
      <c r="F15" s="31">
        <v>15</v>
      </c>
      <c r="G15" s="31">
        <v>0</v>
      </c>
      <c r="H15" s="34">
        <v>3</v>
      </c>
      <c r="I15" s="31">
        <v>0</v>
      </c>
      <c r="M15" s="10"/>
      <c r="N15" s="10"/>
      <c r="O15" s="10"/>
      <c r="P15" s="10"/>
      <c r="CG15" s="6"/>
      <c r="CH15" s="6"/>
      <c r="CI15" s="6"/>
      <c r="CJ15" s="6"/>
      <c r="CK15" s="6"/>
      <c r="CL15" s="6"/>
      <c r="CM15" s="6"/>
    </row>
    <row r="16" spans="1:91" ht="25.15" customHeight="1" x14ac:dyDescent="0.2">
      <c r="A16" s="28" t="s">
        <v>20</v>
      </c>
      <c r="B16" s="29">
        <f t="shared" si="0"/>
        <v>0</v>
      </c>
      <c r="C16" s="30">
        <v>0</v>
      </c>
      <c r="D16" s="31">
        <v>0</v>
      </c>
      <c r="E16" s="30">
        <v>0</v>
      </c>
      <c r="F16" s="31">
        <v>0</v>
      </c>
      <c r="G16" s="35">
        <v>0</v>
      </c>
      <c r="H16" s="34">
        <v>0</v>
      </c>
      <c r="I16" s="31">
        <v>0</v>
      </c>
      <c r="M16" s="10"/>
      <c r="N16" s="10"/>
      <c r="O16" s="10"/>
      <c r="P16" s="10"/>
      <c r="CG16" s="6"/>
      <c r="CH16" s="6"/>
      <c r="CI16" s="6"/>
      <c r="CJ16" s="6"/>
      <c r="CK16" s="6"/>
      <c r="CL16" s="6"/>
      <c r="CM16" s="6"/>
    </row>
    <row r="17" spans="1:93" ht="16.149999999999999" customHeight="1" x14ac:dyDescent="0.2">
      <c r="A17" s="28" t="s">
        <v>21</v>
      </c>
      <c r="B17" s="29">
        <f t="shared" si="0"/>
        <v>0</v>
      </c>
      <c r="C17" s="30">
        <v>0</v>
      </c>
      <c r="D17" s="31">
        <v>0</v>
      </c>
      <c r="E17" s="30">
        <v>0</v>
      </c>
      <c r="F17" s="31">
        <v>0</v>
      </c>
      <c r="G17" s="35">
        <v>0</v>
      </c>
      <c r="H17" s="34">
        <v>0</v>
      </c>
      <c r="I17" s="31">
        <v>0</v>
      </c>
      <c r="M17" s="10"/>
      <c r="N17" s="10"/>
      <c r="O17" s="10"/>
      <c r="P17" s="10"/>
      <c r="CG17" s="6"/>
      <c r="CH17" s="6"/>
      <c r="CI17" s="6"/>
      <c r="CJ17" s="6"/>
      <c r="CK17" s="6"/>
      <c r="CL17" s="6"/>
      <c r="CM17" s="6"/>
    </row>
    <row r="18" spans="1:93" ht="16.149999999999999" customHeight="1" x14ac:dyDescent="0.2">
      <c r="A18" s="28" t="s">
        <v>22</v>
      </c>
      <c r="B18" s="29">
        <f t="shared" si="0"/>
        <v>0</v>
      </c>
      <c r="C18" s="30">
        <v>0</v>
      </c>
      <c r="D18" s="31">
        <v>0</v>
      </c>
      <c r="E18" s="30">
        <v>0</v>
      </c>
      <c r="F18" s="31">
        <v>0</v>
      </c>
      <c r="G18" s="35">
        <v>0</v>
      </c>
      <c r="H18" s="34">
        <v>0</v>
      </c>
      <c r="I18" s="31">
        <v>0</v>
      </c>
      <c r="M18" s="10"/>
      <c r="N18" s="10"/>
      <c r="O18" s="10"/>
      <c r="P18" s="10"/>
      <c r="CG18" s="6"/>
      <c r="CH18" s="6"/>
      <c r="CI18" s="6"/>
      <c r="CJ18" s="6"/>
      <c r="CK18" s="6"/>
      <c r="CL18" s="6"/>
      <c r="CM18" s="6"/>
    </row>
    <row r="19" spans="1:93" ht="16.149999999999999" customHeight="1" x14ac:dyDescent="0.2">
      <c r="A19" s="28" t="s">
        <v>23</v>
      </c>
      <c r="B19" s="29">
        <f t="shared" si="0"/>
        <v>0</v>
      </c>
      <c r="C19" s="30">
        <v>0</v>
      </c>
      <c r="D19" s="31">
        <v>0</v>
      </c>
      <c r="E19" s="30">
        <v>0</v>
      </c>
      <c r="F19" s="31">
        <v>0</v>
      </c>
      <c r="G19" s="31">
        <v>0</v>
      </c>
      <c r="H19" s="34">
        <v>0</v>
      </c>
      <c r="I19" s="31">
        <v>0</v>
      </c>
      <c r="M19" s="10"/>
      <c r="N19" s="10"/>
      <c r="O19" s="10"/>
      <c r="P19" s="10"/>
      <c r="CG19" s="6"/>
      <c r="CH19" s="6"/>
      <c r="CI19" s="6"/>
      <c r="CJ19" s="6"/>
      <c r="CK19" s="6"/>
      <c r="CL19" s="6"/>
      <c r="CM19" s="6"/>
    </row>
    <row r="20" spans="1:93" ht="16.149999999999999" customHeight="1" x14ac:dyDescent="0.2">
      <c r="A20" s="28" t="s">
        <v>24</v>
      </c>
      <c r="B20" s="29">
        <f t="shared" si="0"/>
        <v>15</v>
      </c>
      <c r="C20" s="30">
        <v>9</v>
      </c>
      <c r="D20" s="31">
        <v>6</v>
      </c>
      <c r="E20" s="30">
        <v>15</v>
      </c>
      <c r="F20" s="31">
        <v>7</v>
      </c>
      <c r="G20" s="31">
        <v>0</v>
      </c>
      <c r="H20" s="34">
        <v>7</v>
      </c>
      <c r="I20" s="31">
        <v>0</v>
      </c>
      <c r="M20" s="10"/>
      <c r="N20" s="10"/>
      <c r="O20" s="10"/>
      <c r="P20" s="10"/>
      <c r="CG20" s="6"/>
      <c r="CH20" s="6"/>
      <c r="CI20" s="6"/>
      <c r="CJ20" s="6"/>
      <c r="CK20" s="6"/>
      <c r="CL20" s="6"/>
      <c r="CM20" s="6"/>
    </row>
    <row r="21" spans="1:93" ht="16.149999999999999" customHeight="1" x14ac:dyDescent="0.2">
      <c r="A21" s="28" t="s">
        <v>25</v>
      </c>
      <c r="B21" s="29">
        <f t="shared" si="0"/>
        <v>0</v>
      </c>
      <c r="C21" s="30">
        <v>0</v>
      </c>
      <c r="D21" s="31">
        <v>0</v>
      </c>
      <c r="E21" s="30">
        <v>0</v>
      </c>
      <c r="F21" s="31">
        <v>0</v>
      </c>
      <c r="G21" s="31">
        <v>0</v>
      </c>
      <c r="H21" s="34">
        <v>0</v>
      </c>
      <c r="I21" s="31">
        <v>0</v>
      </c>
      <c r="M21" s="10"/>
      <c r="N21" s="10"/>
      <c r="O21" s="10"/>
      <c r="P21" s="10"/>
      <c r="CG21" s="6"/>
      <c r="CH21" s="6"/>
      <c r="CI21" s="6"/>
      <c r="CJ21" s="6"/>
      <c r="CK21" s="6"/>
      <c r="CL21" s="6"/>
      <c r="CM21" s="6"/>
    </row>
    <row r="22" spans="1:93" ht="16.149999999999999" customHeight="1" x14ac:dyDescent="0.2">
      <c r="A22" s="36" t="s">
        <v>26</v>
      </c>
      <c r="B22" s="37">
        <f t="shared" si="0"/>
        <v>0</v>
      </c>
      <c r="C22" s="30">
        <v>0</v>
      </c>
      <c r="D22" s="31">
        <v>0</v>
      </c>
      <c r="E22" s="30">
        <v>0</v>
      </c>
      <c r="F22" s="31">
        <v>0</v>
      </c>
      <c r="G22" s="31">
        <v>0</v>
      </c>
      <c r="H22" s="34">
        <v>0</v>
      </c>
      <c r="I22" s="32">
        <v>0</v>
      </c>
      <c r="M22" s="10"/>
      <c r="N22" s="10"/>
      <c r="O22" s="10"/>
      <c r="P22" s="10"/>
      <c r="CG22" s="6"/>
      <c r="CH22" s="6"/>
      <c r="CI22" s="6"/>
      <c r="CJ22" s="6"/>
      <c r="CK22" s="6"/>
      <c r="CL22" s="6"/>
      <c r="CM22" s="6"/>
    </row>
    <row r="23" spans="1:93" ht="16.149999999999999" customHeight="1" x14ac:dyDescent="0.2">
      <c r="A23" s="38" t="s">
        <v>27</v>
      </c>
      <c r="B23" s="37">
        <f t="shared" si="0"/>
        <v>0</v>
      </c>
      <c r="C23" s="30">
        <v>0</v>
      </c>
      <c r="D23" s="31">
        <v>0</v>
      </c>
      <c r="E23" s="30">
        <v>0</v>
      </c>
      <c r="F23" s="31">
        <v>0</v>
      </c>
      <c r="G23" s="31">
        <v>0</v>
      </c>
      <c r="H23" s="34">
        <v>0</v>
      </c>
      <c r="I23" s="32">
        <v>0</v>
      </c>
      <c r="N23" s="10"/>
      <c r="O23" s="10"/>
      <c r="P23" s="10"/>
      <c r="CG23" s="6"/>
      <c r="CH23" s="6"/>
      <c r="CI23" s="6"/>
      <c r="CJ23" s="6"/>
      <c r="CK23" s="6"/>
      <c r="CL23" s="6"/>
      <c r="CM23" s="6"/>
    </row>
    <row r="24" spans="1:93" ht="16.149999999999999" customHeight="1" thickBot="1" x14ac:dyDescent="0.25">
      <c r="A24" s="39" t="s">
        <v>28</v>
      </c>
      <c r="B24" s="40">
        <f t="shared" si="0"/>
        <v>0</v>
      </c>
      <c r="C24" s="41">
        <v>0</v>
      </c>
      <c r="D24" s="42">
        <v>0</v>
      </c>
      <c r="E24" s="41">
        <v>0</v>
      </c>
      <c r="F24" s="42">
        <v>0</v>
      </c>
      <c r="G24" s="42">
        <v>0</v>
      </c>
      <c r="H24" s="43">
        <v>0</v>
      </c>
      <c r="I24" s="44">
        <v>0</v>
      </c>
      <c r="N24" s="10"/>
      <c r="O24" s="10"/>
      <c r="P24" s="10"/>
      <c r="CG24" s="6"/>
      <c r="CH24" s="6"/>
      <c r="CI24" s="6"/>
      <c r="CJ24" s="6"/>
      <c r="CK24" s="6"/>
      <c r="CL24" s="6"/>
      <c r="CM24" s="6"/>
    </row>
    <row r="25" spans="1:93" ht="16.149999999999999" customHeight="1" thickTop="1" x14ac:dyDescent="0.2">
      <c r="A25" s="45" t="s">
        <v>29</v>
      </c>
      <c r="B25" s="23">
        <f t="shared" si="0"/>
        <v>3078</v>
      </c>
      <c r="C25" s="24">
        <v>1072</v>
      </c>
      <c r="D25" s="25">
        <v>2006</v>
      </c>
      <c r="E25" s="46"/>
      <c r="F25" s="47"/>
      <c r="G25" s="48"/>
      <c r="H25" s="49"/>
      <c r="I25" s="47"/>
      <c r="M25" s="10"/>
      <c r="N25" s="10"/>
      <c r="O25" s="10"/>
      <c r="P25" s="10"/>
      <c r="CG25" s="6"/>
      <c r="CH25" s="6"/>
      <c r="CI25" s="6"/>
      <c r="CJ25" s="6"/>
      <c r="CK25" s="6"/>
      <c r="CL25" s="6"/>
      <c r="CM25" s="6"/>
    </row>
    <row r="26" spans="1:93" ht="16.149999999999999" customHeight="1" x14ac:dyDescent="0.2">
      <c r="A26" s="50" t="s">
        <v>30</v>
      </c>
      <c r="B26" s="29">
        <f t="shared" si="0"/>
        <v>5</v>
      </c>
      <c r="C26" s="30">
        <v>4</v>
      </c>
      <c r="D26" s="31">
        <v>1</v>
      </c>
      <c r="E26" s="51"/>
      <c r="F26" s="52"/>
      <c r="G26" s="53"/>
      <c r="H26" s="54"/>
      <c r="I26" s="52"/>
      <c r="M26" s="10"/>
      <c r="N26" s="10"/>
      <c r="O26" s="10"/>
      <c r="P26" s="10"/>
      <c r="CG26" s="6"/>
      <c r="CH26" s="6"/>
      <c r="CI26" s="6"/>
      <c r="CJ26" s="6"/>
      <c r="CK26" s="6"/>
      <c r="CL26" s="6"/>
      <c r="CM26" s="6"/>
    </row>
    <row r="27" spans="1:93" ht="16.149999999999999" customHeight="1" x14ac:dyDescent="0.2">
      <c r="A27" s="50" t="s">
        <v>31</v>
      </c>
      <c r="B27" s="29">
        <f t="shared" si="0"/>
        <v>44</v>
      </c>
      <c r="C27" s="30">
        <v>20</v>
      </c>
      <c r="D27" s="31">
        <v>24</v>
      </c>
      <c r="E27" s="51"/>
      <c r="F27" s="52"/>
      <c r="G27" s="53"/>
      <c r="H27" s="54"/>
      <c r="I27" s="52"/>
      <c r="M27" s="10"/>
      <c r="N27" s="10"/>
      <c r="O27" s="10"/>
      <c r="P27" s="10"/>
      <c r="CG27" s="6"/>
      <c r="CH27" s="6"/>
      <c r="CI27" s="6"/>
      <c r="CJ27" s="6"/>
      <c r="CK27" s="6"/>
      <c r="CL27" s="6"/>
      <c r="CM27" s="6"/>
    </row>
    <row r="28" spans="1:93" ht="16.149999999999999" customHeight="1" x14ac:dyDescent="0.2">
      <c r="A28" s="50" t="s">
        <v>32</v>
      </c>
      <c r="B28" s="29">
        <f t="shared" si="0"/>
        <v>0</v>
      </c>
      <c r="C28" s="30">
        <v>0</v>
      </c>
      <c r="D28" s="31">
        <v>0</v>
      </c>
      <c r="E28" s="46"/>
      <c r="F28" s="47"/>
      <c r="G28" s="48"/>
      <c r="H28" s="49"/>
      <c r="I28" s="47"/>
      <c r="M28" s="10"/>
      <c r="N28" s="10"/>
      <c r="O28" s="10"/>
      <c r="P28" s="10"/>
      <c r="CG28" s="6"/>
      <c r="CH28" s="6"/>
      <c r="CI28" s="6"/>
      <c r="CJ28" s="6"/>
      <c r="CK28" s="6"/>
      <c r="CL28" s="6"/>
      <c r="CM28" s="6"/>
    </row>
    <row r="29" spans="1:93" ht="16.149999999999999" customHeight="1" x14ac:dyDescent="0.2">
      <c r="A29" s="146" t="s">
        <v>33</v>
      </c>
      <c r="B29" s="56">
        <f t="shared" si="0"/>
        <v>6</v>
      </c>
      <c r="C29" s="57">
        <v>2</v>
      </c>
      <c r="D29" s="58">
        <v>4</v>
      </c>
      <c r="E29" s="59"/>
      <c r="F29" s="60"/>
      <c r="G29" s="61"/>
      <c r="H29" s="62"/>
      <c r="I29" s="60"/>
      <c r="M29" s="10"/>
      <c r="N29" s="10"/>
      <c r="O29" s="10"/>
      <c r="P29" s="10"/>
      <c r="CG29" s="6"/>
      <c r="CH29" s="6"/>
      <c r="CI29" s="6"/>
      <c r="CJ29" s="6"/>
      <c r="CK29" s="6"/>
      <c r="CL29" s="6"/>
      <c r="CM29" s="6"/>
    </row>
    <row r="30" spans="1:93" ht="31.9" customHeight="1" x14ac:dyDescent="0.2">
      <c r="A30" s="63" t="s">
        <v>34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CG30" s="6"/>
      <c r="CH30" s="6"/>
      <c r="CI30" s="6"/>
      <c r="CJ30" s="6"/>
      <c r="CK30" s="6"/>
      <c r="CL30" s="6"/>
      <c r="CM30" s="6"/>
    </row>
    <row r="31" spans="1:93" ht="16.149999999999999" customHeight="1" x14ac:dyDescent="0.2">
      <c r="A31" s="186" t="s">
        <v>35</v>
      </c>
      <c r="B31" s="187"/>
      <c r="C31" s="184" t="s">
        <v>36</v>
      </c>
      <c r="D31" s="190"/>
      <c r="E31" s="190"/>
      <c r="F31" s="191"/>
      <c r="G31" s="190" t="s">
        <v>37</v>
      </c>
      <c r="H31" s="190"/>
      <c r="I31" s="190"/>
      <c r="J31" s="190"/>
      <c r="K31" s="190" t="s">
        <v>38</v>
      </c>
      <c r="L31" s="190"/>
      <c r="M31" s="190"/>
      <c r="N31" s="64"/>
      <c r="O31" s="10"/>
      <c r="P31" s="10"/>
      <c r="Q31" s="10"/>
      <c r="BY31" s="2"/>
      <c r="CA31" s="3"/>
      <c r="CH31" s="6"/>
      <c r="CI31" s="6"/>
      <c r="CJ31" s="6"/>
      <c r="CK31" s="6"/>
      <c r="CL31" s="6"/>
      <c r="CM31" s="6"/>
      <c r="CN31" s="6"/>
      <c r="CO31" s="4"/>
    </row>
    <row r="32" spans="1:93" ht="77.25" customHeight="1" x14ac:dyDescent="0.2">
      <c r="A32" s="188"/>
      <c r="B32" s="189"/>
      <c r="C32" s="14" t="s">
        <v>39</v>
      </c>
      <c r="D32" s="65" t="s">
        <v>40</v>
      </c>
      <c r="E32" s="65" t="s">
        <v>41</v>
      </c>
      <c r="F32" s="66" t="s">
        <v>42</v>
      </c>
      <c r="G32" s="149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4" t="s">
        <v>48</v>
      </c>
      <c r="M32" s="147" t="s">
        <v>49</v>
      </c>
      <c r="N32" s="72"/>
      <c r="O32" s="10"/>
      <c r="P32" s="10"/>
      <c r="BY32" s="2"/>
      <c r="CA32" s="3"/>
      <c r="CH32" s="6"/>
      <c r="CI32" s="6"/>
      <c r="CJ32" s="6"/>
      <c r="CK32" s="6"/>
      <c r="CL32" s="6"/>
      <c r="CM32" s="6"/>
      <c r="CN32" s="6"/>
      <c r="CO32" s="4"/>
    </row>
    <row r="33" spans="1:93" ht="16.149999999999999" customHeight="1" x14ac:dyDescent="0.2">
      <c r="A33" s="192" t="s">
        <v>50</v>
      </c>
      <c r="B33" s="193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10"/>
      <c r="P33" s="10"/>
      <c r="BY33" s="2"/>
      <c r="CA33" s="3"/>
      <c r="CH33" s="6"/>
      <c r="CI33" s="6"/>
      <c r="CJ33" s="6"/>
      <c r="CK33" s="6"/>
      <c r="CL33" s="6"/>
      <c r="CM33" s="6"/>
      <c r="CN33" s="6"/>
      <c r="CO33" s="4"/>
    </row>
    <row r="34" spans="1:93" ht="16.149999999999999" customHeight="1" x14ac:dyDescent="0.2">
      <c r="A34" s="174" t="s">
        <v>51</v>
      </c>
      <c r="B34" s="175"/>
      <c r="C34" s="30"/>
      <c r="D34" s="33"/>
      <c r="E34" s="33"/>
      <c r="F34" s="33"/>
      <c r="G34" s="34"/>
      <c r="H34" s="33"/>
      <c r="I34" s="33"/>
      <c r="J34" s="32"/>
      <c r="K34" s="80">
        <f>SUM(L34+M34)</f>
        <v>0</v>
      </c>
      <c r="L34" s="30"/>
      <c r="M34" s="31"/>
      <c r="N34" s="79"/>
      <c r="O34" s="10"/>
      <c r="P34" s="10"/>
      <c r="BY34" s="2"/>
      <c r="CA34" s="3"/>
      <c r="CH34" s="6"/>
      <c r="CI34" s="6"/>
      <c r="CJ34" s="6"/>
      <c r="CK34" s="6"/>
      <c r="CL34" s="6"/>
      <c r="CM34" s="6"/>
      <c r="CN34" s="6"/>
      <c r="CO34" s="4"/>
    </row>
    <row r="35" spans="1:93" ht="16.149999999999999" customHeight="1" x14ac:dyDescent="0.2">
      <c r="A35" s="174" t="s">
        <v>52</v>
      </c>
      <c r="B35" s="175"/>
      <c r="C35" s="30"/>
      <c r="D35" s="33"/>
      <c r="E35" s="33"/>
      <c r="F35" s="33"/>
      <c r="G35" s="34"/>
      <c r="H35" s="33"/>
      <c r="I35" s="33"/>
      <c r="J35" s="32"/>
      <c r="K35" s="80">
        <f>SUM(L35+M35)</f>
        <v>0</v>
      </c>
      <c r="L35" s="30"/>
      <c r="M35" s="31"/>
      <c r="N35" s="79"/>
      <c r="O35" s="10"/>
      <c r="P35" s="10"/>
      <c r="BY35" s="2"/>
      <c r="CA35" s="3"/>
      <c r="CH35" s="6"/>
      <c r="CI35" s="6"/>
      <c r="CJ35" s="6"/>
      <c r="CK35" s="6"/>
      <c r="CL35" s="6"/>
      <c r="CM35" s="6"/>
      <c r="CN35" s="6"/>
      <c r="CO35" s="4"/>
    </row>
    <row r="36" spans="1:93" ht="16.149999999999999" customHeight="1" x14ac:dyDescent="0.2">
      <c r="A36" s="174" t="s">
        <v>53</v>
      </c>
      <c r="B36" s="175"/>
      <c r="C36" s="30"/>
      <c r="D36" s="33">
        <v>1</v>
      </c>
      <c r="E36" s="33"/>
      <c r="F36" s="33"/>
      <c r="G36" s="34"/>
      <c r="H36" s="33"/>
      <c r="I36" s="33"/>
      <c r="J36" s="32"/>
      <c r="K36" s="80">
        <f>SUM(L36+M36)</f>
        <v>26</v>
      </c>
      <c r="L36" s="30">
        <v>8</v>
      </c>
      <c r="M36" s="31">
        <v>18</v>
      </c>
      <c r="N36" s="79"/>
      <c r="O36" s="10"/>
      <c r="P36" s="10"/>
      <c r="BY36" s="2"/>
      <c r="CA36" s="3"/>
      <c r="CH36" s="6"/>
      <c r="CI36" s="6"/>
      <c r="CJ36" s="6"/>
      <c r="CK36" s="6"/>
      <c r="CL36" s="6"/>
      <c r="CM36" s="6"/>
      <c r="CN36" s="6"/>
      <c r="CO36" s="4"/>
    </row>
    <row r="37" spans="1:93" ht="16.149999999999999" customHeight="1" x14ac:dyDescent="0.2">
      <c r="A37" s="174" t="s">
        <v>54</v>
      </c>
      <c r="B37" s="175"/>
      <c r="C37" s="30"/>
      <c r="D37" s="33"/>
      <c r="E37" s="33"/>
      <c r="F37" s="33"/>
      <c r="G37" s="34"/>
      <c r="H37" s="33"/>
      <c r="I37" s="33"/>
      <c r="J37" s="32"/>
      <c r="K37" s="81"/>
      <c r="L37" s="51"/>
      <c r="M37" s="53"/>
      <c r="N37" s="79"/>
      <c r="O37" s="10"/>
      <c r="P37" s="10"/>
      <c r="BY37" s="2"/>
      <c r="CA37" s="3"/>
      <c r="CH37" s="6"/>
      <c r="CI37" s="6"/>
      <c r="CJ37" s="6"/>
      <c r="CK37" s="6"/>
      <c r="CL37" s="6"/>
      <c r="CM37" s="6"/>
      <c r="CN37" s="6"/>
      <c r="CO37" s="4"/>
    </row>
    <row r="38" spans="1:93" ht="16.149999999999999" customHeight="1" x14ac:dyDescent="0.2">
      <c r="A38" s="174" t="s">
        <v>55</v>
      </c>
      <c r="B38" s="175"/>
      <c r="C38" s="30"/>
      <c r="D38" s="33"/>
      <c r="E38" s="33"/>
      <c r="F38" s="33"/>
      <c r="G38" s="34"/>
      <c r="H38" s="33"/>
      <c r="I38" s="33"/>
      <c r="J38" s="32"/>
      <c r="K38" s="81"/>
      <c r="L38" s="51"/>
      <c r="M38" s="53"/>
      <c r="N38" s="79"/>
      <c r="O38" s="10"/>
      <c r="P38" s="10"/>
      <c r="BY38" s="2"/>
      <c r="CA38" s="3"/>
      <c r="CH38" s="6"/>
      <c r="CI38" s="6"/>
      <c r="CJ38" s="6"/>
      <c r="CK38" s="6"/>
      <c r="CL38" s="6"/>
      <c r="CM38" s="6"/>
      <c r="CN38" s="6"/>
      <c r="CO38" s="4"/>
    </row>
    <row r="39" spans="1:93" ht="16.149999999999999" customHeight="1" x14ac:dyDescent="0.2">
      <c r="A39" s="174" t="s">
        <v>56</v>
      </c>
      <c r="B39" s="175"/>
      <c r="C39" s="30"/>
      <c r="D39" s="33"/>
      <c r="E39" s="33"/>
      <c r="F39" s="33"/>
      <c r="G39" s="34"/>
      <c r="H39" s="33"/>
      <c r="I39" s="33"/>
      <c r="J39" s="32"/>
      <c r="K39" s="35"/>
      <c r="L39" s="51"/>
      <c r="M39" s="53"/>
      <c r="N39" s="79"/>
      <c r="O39" s="10"/>
      <c r="P39" s="10"/>
      <c r="BY39" s="2"/>
      <c r="CA39" s="3"/>
      <c r="CH39" s="6"/>
      <c r="CI39" s="6"/>
      <c r="CJ39" s="6"/>
      <c r="CK39" s="6"/>
      <c r="CL39" s="6"/>
      <c r="CM39" s="6"/>
      <c r="CN39" s="6"/>
      <c r="CO39" s="4"/>
    </row>
    <row r="40" spans="1:93" ht="16.149999999999999" customHeight="1" x14ac:dyDescent="0.2">
      <c r="A40" s="174" t="s">
        <v>57</v>
      </c>
      <c r="B40" s="175"/>
      <c r="C40" s="30"/>
      <c r="D40" s="33"/>
      <c r="E40" s="33"/>
      <c r="F40" s="33"/>
      <c r="G40" s="34"/>
      <c r="H40" s="33"/>
      <c r="I40" s="33"/>
      <c r="J40" s="32"/>
      <c r="K40" s="35"/>
      <c r="L40" s="51"/>
      <c r="M40" s="53"/>
      <c r="N40" s="79"/>
      <c r="O40" s="10"/>
      <c r="P40" s="10"/>
      <c r="BY40" s="2"/>
      <c r="CA40" s="3"/>
      <c r="CH40" s="6"/>
      <c r="CI40" s="6"/>
      <c r="CJ40" s="6"/>
      <c r="CK40" s="6"/>
      <c r="CL40" s="6"/>
      <c r="CM40" s="6"/>
      <c r="CN40" s="6"/>
      <c r="CO40" s="4"/>
    </row>
    <row r="41" spans="1:93" ht="16.149999999999999" customHeight="1" x14ac:dyDescent="0.2">
      <c r="A41" s="174" t="s">
        <v>58</v>
      </c>
      <c r="B41" s="175"/>
      <c r="C41" s="30"/>
      <c r="D41" s="33"/>
      <c r="E41" s="33"/>
      <c r="F41" s="33"/>
      <c r="G41" s="34"/>
      <c r="H41" s="33"/>
      <c r="I41" s="33"/>
      <c r="J41" s="32"/>
      <c r="K41" s="80">
        <f>SUM(L41+M41)</f>
        <v>0</v>
      </c>
      <c r="L41" s="30"/>
      <c r="M41" s="31"/>
      <c r="N41" s="79"/>
      <c r="O41" s="10"/>
      <c r="P41" s="10"/>
      <c r="BY41" s="2"/>
      <c r="CA41" s="3"/>
      <c r="CH41" s="6"/>
      <c r="CI41" s="6"/>
      <c r="CJ41" s="6"/>
      <c r="CK41" s="6"/>
      <c r="CL41" s="6"/>
      <c r="CM41" s="6"/>
      <c r="CN41" s="6"/>
      <c r="CO41" s="4"/>
    </row>
    <row r="42" spans="1:93" ht="16.149999999999999" customHeight="1" x14ac:dyDescent="0.2">
      <c r="A42" s="176" t="s">
        <v>59</v>
      </c>
      <c r="B42" s="177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10"/>
      <c r="P42" s="10"/>
      <c r="BY42" s="2"/>
      <c r="CA42" s="3"/>
      <c r="CH42" s="6"/>
      <c r="CI42" s="6"/>
      <c r="CJ42" s="6"/>
      <c r="CK42" s="6"/>
      <c r="CL42" s="6"/>
      <c r="CM42" s="6"/>
      <c r="CN42" s="6"/>
      <c r="CO42" s="4"/>
    </row>
    <row r="43" spans="1:93" ht="16.149999999999999" customHeight="1" x14ac:dyDescent="0.2">
      <c r="A43" s="178" t="s">
        <v>60</v>
      </c>
      <c r="B43" s="179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10"/>
      <c r="P43" s="10"/>
      <c r="BY43" s="2"/>
      <c r="CA43" s="3"/>
      <c r="CH43" s="6"/>
      <c r="CI43" s="6"/>
      <c r="CJ43" s="6"/>
      <c r="CK43" s="6"/>
      <c r="CL43" s="6"/>
      <c r="CM43" s="6"/>
      <c r="CN43" s="6"/>
      <c r="CO43" s="4"/>
    </row>
    <row r="44" spans="1:93" ht="16.149999999999999" customHeight="1" x14ac:dyDescent="0.2">
      <c r="A44" s="180" t="s">
        <v>61</v>
      </c>
      <c r="B44" s="181"/>
      <c r="C44" s="91">
        <f t="shared" ref="C44:J44" si="2">SUM(C33:C43)</f>
        <v>0</v>
      </c>
      <c r="D44" s="92">
        <f>SUM(D33:D43)</f>
        <v>1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26</v>
      </c>
      <c r="L44" s="91">
        <f>SUM(L33+L34+L35+L36+L41+L43)</f>
        <v>8</v>
      </c>
      <c r="M44" s="96">
        <f>SUM(M33+M34+M35+M36+M41+M43)</f>
        <v>18</v>
      </c>
      <c r="N44" s="79"/>
      <c r="O44" s="10"/>
      <c r="P44" s="10"/>
      <c r="BY44" s="2"/>
      <c r="CA44" s="3"/>
      <c r="CH44" s="6"/>
      <c r="CI44" s="6"/>
      <c r="CJ44" s="6"/>
      <c r="CK44" s="6"/>
      <c r="CL44" s="6"/>
      <c r="CM44" s="6"/>
      <c r="CN44" s="6"/>
      <c r="CO44" s="4"/>
    </row>
    <row r="45" spans="1:93" ht="16.149999999999999" customHeight="1" x14ac:dyDescent="0.2">
      <c r="A45" s="182" t="s">
        <v>62</v>
      </c>
      <c r="B45" s="183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10"/>
      <c r="P45" s="10"/>
      <c r="BY45" s="2"/>
      <c r="CA45" s="3"/>
      <c r="CH45" s="6"/>
      <c r="CI45" s="6"/>
      <c r="CJ45" s="6"/>
      <c r="CK45" s="6"/>
      <c r="CL45" s="6"/>
      <c r="CM45" s="6"/>
      <c r="CN45" s="6"/>
      <c r="CO45" s="4"/>
    </row>
    <row r="46" spans="1:93" ht="31.9" customHeight="1" x14ac:dyDescent="0.2">
      <c r="A46" s="8" t="s">
        <v>63</v>
      </c>
      <c r="B46" s="102"/>
      <c r="C46" s="103"/>
      <c r="D46" s="104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CG46" s="6"/>
      <c r="CH46" s="6"/>
      <c r="CI46" s="6"/>
      <c r="CJ46" s="6"/>
      <c r="CK46" s="6"/>
      <c r="CL46" s="6"/>
      <c r="CM46" s="6"/>
    </row>
    <row r="47" spans="1:93" ht="25.15" customHeight="1" x14ac:dyDescent="0.2">
      <c r="A47" s="184" t="s">
        <v>64</v>
      </c>
      <c r="B47" s="185"/>
      <c r="C47" s="70" t="s">
        <v>65</v>
      </c>
      <c r="D47" s="147" t="s">
        <v>66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CG47" s="6"/>
      <c r="CH47" s="6"/>
      <c r="CI47" s="6"/>
      <c r="CJ47" s="6"/>
      <c r="CK47" s="6"/>
      <c r="CL47" s="6"/>
      <c r="CM47" s="6"/>
    </row>
    <row r="48" spans="1:93" ht="16.149999999999999" customHeight="1" x14ac:dyDescent="0.2">
      <c r="A48" s="170" t="s">
        <v>67</v>
      </c>
      <c r="B48" s="171"/>
      <c r="C48" s="105"/>
      <c r="D48" s="90"/>
      <c r="E48" s="7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CA48" s="4" t="str">
        <f>IF(D48&gt;C48,"Casos/Instituciones deben ser menor o iguales al total Reuniones A. Mayor","")</f>
        <v/>
      </c>
      <c r="CG48" s="6"/>
      <c r="CH48" s="6"/>
      <c r="CI48" s="6"/>
      <c r="CJ48" s="6"/>
      <c r="CK48" s="6"/>
      <c r="CL48" s="6"/>
      <c r="CM48" s="6"/>
    </row>
    <row r="49" spans="1:91" ht="16.149999999999999" customHeight="1" x14ac:dyDescent="0.2">
      <c r="A49" s="172" t="s">
        <v>68</v>
      </c>
      <c r="B49" s="173"/>
      <c r="C49" s="106"/>
      <c r="D49" s="6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CG49" s="6"/>
      <c r="CH49" s="6"/>
      <c r="CI49" s="6"/>
      <c r="CJ49" s="6"/>
      <c r="CK49" s="6"/>
      <c r="CL49" s="6"/>
      <c r="CM49" s="6"/>
    </row>
    <row r="50" spans="1:91" x14ac:dyDescent="0.2">
      <c r="CG50" s="6"/>
      <c r="CH50" s="6"/>
      <c r="CI50" s="6"/>
      <c r="CJ50" s="6"/>
      <c r="CK50" s="6"/>
      <c r="CL50" s="6"/>
      <c r="CM50" s="6"/>
    </row>
    <row r="194" spans="1:104" ht="11.25" customHeight="1" x14ac:dyDescent="0.2"/>
    <row r="195" spans="1:104" s="107" customFormat="1" hidden="1" x14ac:dyDescent="0.2">
      <c r="A195" s="107">
        <f>SUM(B11,B25:B29,C44:M44,C48:C49)</f>
        <v>3229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</row>
  </sheetData>
  <mergeCells count="26">
    <mergeCell ref="A6:P6"/>
    <mergeCell ref="A9:A10"/>
    <mergeCell ref="B9:D9"/>
    <mergeCell ref="E9:F9"/>
    <mergeCell ref="G9:G10"/>
    <mergeCell ref="H9:I9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48:B48"/>
    <mergeCell ref="A49:B49"/>
    <mergeCell ref="A41:B41"/>
    <mergeCell ref="A42:B42"/>
    <mergeCell ref="A43:B43"/>
    <mergeCell ref="A44:B44"/>
    <mergeCell ref="A45:B45"/>
    <mergeCell ref="A47:B47"/>
  </mergeCells>
  <dataValidations count="1">
    <dataValidation type="whole" operator="greaterThanOrEqual" allowBlank="1" showInputMessage="1" showErrorMessage="1" error="Valor no Permitido" sqref="A9:M49" xr:uid="{E84027CD-B11A-4D60-8A73-5B196CDCB530}">
      <formula1>0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Z195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55.5703125" style="2" customWidth="1"/>
    <col min="2" max="2" width="14.5703125" style="2" customWidth="1"/>
    <col min="3" max="4" width="15.7109375" style="2" customWidth="1"/>
    <col min="5" max="7" width="16.140625" style="2" customWidth="1"/>
    <col min="8" max="8" width="16.7109375" style="2" customWidth="1"/>
    <col min="9" max="9" width="15.42578125" style="2" customWidth="1"/>
    <col min="10" max="10" width="18.28515625" style="2" customWidth="1"/>
    <col min="11" max="13" width="14.28515625" style="2" customWidth="1"/>
    <col min="14" max="76" width="11.42578125" style="2"/>
    <col min="77" max="77" width="12.28515625" style="3" customWidth="1"/>
    <col min="78" max="78" width="11.140625" style="3" customWidth="1"/>
    <col min="79" max="92" width="11.140625" style="4" hidden="1" customWidth="1"/>
    <col min="93" max="104" width="11.140625" style="5" hidden="1" customWidth="1"/>
    <col min="105" max="105" width="11.140625" style="2" customWidth="1"/>
    <col min="106" max="16384" width="11.42578125" style="2"/>
  </cols>
  <sheetData>
    <row r="1" spans="1:91" ht="16.149999999999999" customHeight="1" x14ac:dyDescent="0.2">
      <c r="A1" s="1" t="s">
        <v>0</v>
      </c>
    </row>
    <row r="2" spans="1:91" ht="16.149999999999999" customHeight="1" x14ac:dyDescent="0.2">
      <c r="A2" s="1" t="str">
        <f>CONCATENATE("COMUNA: ",[11]NOMBRE!B2," - ","( ",[11]NOMBRE!C2,[11]NOMBRE!D2,[11]NOMBRE!E2,[11]NOMBRE!F2,[11]NOMBRE!G2," )")</f>
        <v>COMUNA: LINARES - ( 07401 )</v>
      </c>
    </row>
    <row r="3" spans="1:91" ht="16.149999999999999" customHeight="1" x14ac:dyDescent="0.2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</row>
    <row r="4" spans="1:91" ht="16.149999999999999" customHeight="1" x14ac:dyDescent="0.2">
      <c r="A4" s="1" t="str">
        <f>CONCATENATE("MES: ",[11]NOMBRE!B6," - ","( ",[11]NOMBRE!C6,[11]NOMBRE!D6," )")</f>
        <v>MES: OCTUBRE - ( 10 )</v>
      </c>
    </row>
    <row r="5" spans="1:91" ht="16.149999999999999" customHeight="1" x14ac:dyDescent="0.2">
      <c r="A5" s="1" t="str">
        <f>CONCATENATE("AÑO: ",[11]NOMBRE!B7)</f>
        <v>AÑO: 2019</v>
      </c>
    </row>
    <row r="6" spans="1:91" ht="15" x14ac:dyDescent="0.2">
      <c r="A6" s="194" t="s">
        <v>1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6"/>
      <c r="CH6" s="6"/>
      <c r="CI6" s="6"/>
      <c r="CJ6" s="6"/>
      <c r="CK6" s="6"/>
      <c r="CL6" s="6"/>
      <c r="CM6" s="6"/>
    </row>
    <row r="7" spans="1:91" ht="15" x14ac:dyDescent="0.2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CG7" s="6"/>
      <c r="CH7" s="6"/>
      <c r="CI7" s="6"/>
      <c r="CJ7" s="6"/>
      <c r="CK7" s="6"/>
      <c r="CL7" s="6"/>
      <c r="CM7" s="6"/>
    </row>
    <row r="8" spans="1:91" ht="31.9" customHeight="1" x14ac:dyDescent="0.2">
      <c r="A8" s="8" t="s">
        <v>2</v>
      </c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CG8" s="6"/>
      <c r="CH8" s="6"/>
      <c r="CI8" s="6"/>
      <c r="CJ8" s="6"/>
      <c r="CK8" s="6"/>
      <c r="CL8" s="6"/>
      <c r="CM8" s="6"/>
    </row>
    <row r="9" spans="1:91" ht="25.15" customHeight="1" x14ac:dyDescent="0.2">
      <c r="A9" s="195" t="s">
        <v>3</v>
      </c>
      <c r="B9" s="197" t="s">
        <v>4</v>
      </c>
      <c r="C9" s="198"/>
      <c r="D9" s="199"/>
      <c r="E9" s="184" t="s">
        <v>5</v>
      </c>
      <c r="F9" s="185"/>
      <c r="G9" s="187" t="s">
        <v>6</v>
      </c>
      <c r="H9" s="197" t="s">
        <v>7</v>
      </c>
      <c r="I9" s="199"/>
      <c r="M9" s="10"/>
      <c r="N9" s="10"/>
      <c r="O9" s="10"/>
      <c r="P9" s="10"/>
      <c r="CG9" s="6"/>
      <c r="CH9" s="6"/>
      <c r="CI9" s="6"/>
      <c r="CJ9" s="6"/>
      <c r="CK9" s="6"/>
      <c r="CL9" s="6"/>
      <c r="CM9" s="6"/>
    </row>
    <row r="10" spans="1:91" ht="37.15" customHeight="1" x14ac:dyDescent="0.2">
      <c r="A10" s="196"/>
      <c r="B10" s="153" t="s">
        <v>8</v>
      </c>
      <c r="C10" s="12" t="s">
        <v>9</v>
      </c>
      <c r="D10" s="13" t="s">
        <v>10</v>
      </c>
      <c r="E10" s="14" t="s">
        <v>11</v>
      </c>
      <c r="F10" s="155" t="s">
        <v>12</v>
      </c>
      <c r="G10" s="200"/>
      <c r="H10" s="14" t="s">
        <v>13</v>
      </c>
      <c r="I10" s="155" t="s">
        <v>14</v>
      </c>
      <c r="M10" s="10"/>
      <c r="N10" s="10"/>
      <c r="O10" s="10"/>
      <c r="P10" s="10"/>
      <c r="CG10" s="6"/>
      <c r="CH10" s="6"/>
      <c r="CI10" s="6"/>
      <c r="CJ10" s="6"/>
      <c r="CK10" s="6"/>
      <c r="CL10" s="6"/>
      <c r="CM10" s="6"/>
    </row>
    <row r="11" spans="1:91" ht="16.149999999999999" customHeight="1" x14ac:dyDescent="0.2">
      <c r="A11" s="16" t="s">
        <v>15</v>
      </c>
      <c r="B11" s="17">
        <f t="shared" ref="B11:B29" si="0">SUM(C11+D11)</f>
        <v>61</v>
      </c>
      <c r="C11" s="18">
        <f t="shared" ref="C11:I11" si="1">SUM(C12:C24)</f>
        <v>17</v>
      </c>
      <c r="D11" s="19">
        <f t="shared" si="1"/>
        <v>44</v>
      </c>
      <c r="E11" s="18">
        <f t="shared" si="1"/>
        <v>59</v>
      </c>
      <c r="F11" s="20">
        <f t="shared" si="1"/>
        <v>49</v>
      </c>
      <c r="G11" s="19">
        <f t="shared" si="1"/>
        <v>0</v>
      </c>
      <c r="H11" s="21">
        <f t="shared" si="1"/>
        <v>15</v>
      </c>
      <c r="I11" s="20">
        <f t="shared" si="1"/>
        <v>0</v>
      </c>
      <c r="M11" s="10"/>
      <c r="N11" s="10"/>
      <c r="O11" s="10"/>
      <c r="P11" s="10"/>
      <c r="CG11" s="6"/>
      <c r="CH11" s="6"/>
      <c r="CI11" s="6"/>
      <c r="CJ11" s="6"/>
      <c r="CK11" s="6"/>
      <c r="CL11" s="6"/>
      <c r="CM11" s="6"/>
    </row>
    <row r="12" spans="1:91" ht="16.149999999999999" customHeight="1" x14ac:dyDescent="0.2">
      <c r="A12" s="22" t="s">
        <v>16</v>
      </c>
      <c r="B12" s="23">
        <f>SUM(C12+D12)</f>
        <v>14</v>
      </c>
      <c r="C12" s="24">
        <v>3</v>
      </c>
      <c r="D12" s="25">
        <v>11</v>
      </c>
      <c r="E12" s="24">
        <v>13</v>
      </c>
      <c r="F12" s="26">
        <v>15</v>
      </c>
      <c r="G12" s="25">
        <v>0</v>
      </c>
      <c r="H12" s="27">
        <v>3</v>
      </c>
      <c r="I12" s="26">
        <v>0</v>
      </c>
      <c r="M12" s="10"/>
      <c r="N12" s="10"/>
      <c r="O12" s="10"/>
      <c r="P12" s="10"/>
      <c r="CG12" s="6"/>
      <c r="CH12" s="6"/>
      <c r="CI12" s="6"/>
      <c r="CJ12" s="6"/>
      <c r="CK12" s="6"/>
      <c r="CL12" s="6"/>
      <c r="CM12" s="6"/>
    </row>
    <row r="13" spans="1:91" ht="16.149999999999999" customHeight="1" x14ac:dyDescent="0.2">
      <c r="A13" s="28" t="s">
        <v>17</v>
      </c>
      <c r="B13" s="29">
        <f>SUM(C13+D13)</f>
        <v>4</v>
      </c>
      <c r="C13" s="30">
        <v>0</v>
      </c>
      <c r="D13" s="31">
        <v>4</v>
      </c>
      <c r="E13" s="30">
        <v>4</v>
      </c>
      <c r="F13" s="32">
        <v>9</v>
      </c>
      <c r="G13" s="31">
        <v>0</v>
      </c>
      <c r="H13" s="33">
        <v>2</v>
      </c>
      <c r="I13" s="32">
        <v>0</v>
      </c>
      <c r="M13" s="10"/>
      <c r="N13" s="10"/>
      <c r="O13" s="10"/>
      <c r="P13" s="10"/>
      <c r="CG13" s="6"/>
      <c r="CH13" s="6"/>
      <c r="CI13" s="6"/>
      <c r="CJ13" s="6"/>
      <c r="CK13" s="6"/>
      <c r="CL13" s="6"/>
      <c r="CM13" s="6"/>
    </row>
    <row r="14" spans="1:91" ht="16.149999999999999" customHeight="1" x14ac:dyDescent="0.2">
      <c r="A14" s="28" t="s">
        <v>18</v>
      </c>
      <c r="B14" s="29">
        <f t="shared" si="0"/>
        <v>4</v>
      </c>
      <c r="C14" s="30">
        <v>1</v>
      </c>
      <c r="D14" s="31">
        <v>3</v>
      </c>
      <c r="E14" s="30">
        <v>4</v>
      </c>
      <c r="F14" s="31">
        <v>3</v>
      </c>
      <c r="G14" s="31">
        <v>0</v>
      </c>
      <c r="H14" s="34">
        <v>1</v>
      </c>
      <c r="I14" s="31">
        <v>0</v>
      </c>
      <c r="M14" s="10"/>
      <c r="N14" s="10"/>
      <c r="O14" s="10"/>
      <c r="P14" s="10"/>
      <c r="CG14" s="6"/>
      <c r="CH14" s="6"/>
      <c r="CI14" s="6"/>
      <c r="CJ14" s="6"/>
      <c r="CK14" s="6"/>
      <c r="CL14" s="6"/>
      <c r="CM14" s="6"/>
    </row>
    <row r="15" spans="1:91" ht="16.149999999999999" customHeight="1" x14ac:dyDescent="0.2">
      <c r="A15" s="28" t="s">
        <v>19</v>
      </c>
      <c r="B15" s="29">
        <f t="shared" si="0"/>
        <v>20</v>
      </c>
      <c r="C15" s="30">
        <v>6</v>
      </c>
      <c r="D15" s="31">
        <v>14</v>
      </c>
      <c r="E15" s="30">
        <v>20</v>
      </c>
      <c r="F15" s="31">
        <v>15</v>
      </c>
      <c r="G15" s="31">
        <v>0</v>
      </c>
      <c r="H15" s="34">
        <v>5</v>
      </c>
      <c r="I15" s="31">
        <v>0</v>
      </c>
      <c r="M15" s="10"/>
      <c r="N15" s="10"/>
      <c r="O15" s="10"/>
      <c r="P15" s="10"/>
      <c r="CG15" s="6"/>
      <c r="CH15" s="6"/>
      <c r="CI15" s="6"/>
      <c r="CJ15" s="6"/>
      <c r="CK15" s="6"/>
      <c r="CL15" s="6"/>
      <c r="CM15" s="6"/>
    </row>
    <row r="16" spans="1:91" ht="25.15" customHeight="1" x14ac:dyDescent="0.2">
      <c r="A16" s="28" t="s">
        <v>20</v>
      </c>
      <c r="B16" s="29">
        <f t="shared" si="0"/>
        <v>0</v>
      </c>
      <c r="C16" s="30">
        <v>0</v>
      </c>
      <c r="D16" s="31">
        <v>0</v>
      </c>
      <c r="E16" s="30">
        <v>0</v>
      </c>
      <c r="F16" s="31">
        <v>0</v>
      </c>
      <c r="G16" s="35">
        <v>0</v>
      </c>
      <c r="H16" s="34">
        <v>0</v>
      </c>
      <c r="I16" s="31">
        <v>0</v>
      </c>
      <c r="M16" s="10"/>
      <c r="N16" s="10"/>
      <c r="O16" s="10"/>
      <c r="P16" s="10"/>
      <c r="CG16" s="6"/>
      <c r="CH16" s="6"/>
      <c r="CI16" s="6"/>
      <c r="CJ16" s="6"/>
      <c r="CK16" s="6"/>
      <c r="CL16" s="6"/>
      <c r="CM16" s="6"/>
    </row>
    <row r="17" spans="1:93" ht="16.149999999999999" customHeight="1" x14ac:dyDescent="0.2">
      <c r="A17" s="28" t="s">
        <v>21</v>
      </c>
      <c r="B17" s="29">
        <f t="shared" si="0"/>
        <v>0</v>
      </c>
      <c r="C17" s="30">
        <v>0</v>
      </c>
      <c r="D17" s="31">
        <v>0</v>
      </c>
      <c r="E17" s="30">
        <v>0</v>
      </c>
      <c r="F17" s="31">
        <v>0</v>
      </c>
      <c r="G17" s="35">
        <v>0</v>
      </c>
      <c r="H17" s="34">
        <v>0</v>
      </c>
      <c r="I17" s="31">
        <v>0</v>
      </c>
      <c r="M17" s="10"/>
      <c r="N17" s="10"/>
      <c r="O17" s="10"/>
      <c r="P17" s="10"/>
      <c r="CG17" s="6"/>
      <c r="CH17" s="6"/>
      <c r="CI17" s="6"/>
      <c r="CJ17" s="6"/>
      <c r="CK17" s="6"/>
      <c r="CL17" s="6"/>
      <c r="CM17" s="6"/>
    </row>
    <row r="18" spans="1:93" ht="16.149999999999999" customHeight="1" x14ac:dyDescent="0.2">
      <c r="A18" s="28" t="s">
        <v>22</v>
      </c>
      <c r="B18" s="29">
        <f t="shared" si="0"/>
        <v>0</v>
      </c>
      <c r="C18" s="30">
        <v>0</v>
      </c>
      <c r="D18" s="31">
        <v>0</v>
      </c>
      <c r="E18" s="30">
        <v>0</v>
      </c>
      <c r="F18" s="31">
        <v>0</v>
      </c>
      <c r="G18" s="35">
        <v>0</v>
      </c>
      <c r="H18" s="34">
        <v>0</v>
      </c>
      <c r="I18" s="31">
        <v>0</v>
      </c>
      <c r="M18" s="10"/>
      <c r="N18" s="10"/>
      <c r="O18" s="10"/>
      <c r="P18" s="10"/>
      <c r="CG18" s="6"/>
      <c r="CH18" s="6"/>
      <c r="CI18" s="6"/>
      <c r="CJ18" s="6"/>
      <c r="CK18" s="6"/>
      <c r="CL18" s="6"/>
      <c r="CM18" s="6"/>
    </row>
    <row r="19" spans="1:93" ht="16.149999999999999" customHeight="1" x14ac:dyDescent="0.2">
      <c r="A19" s="28" t="s">
        <v>23</v>
      </c>
      <c r="B19" s="29">
        <f t="shared" si="0"/>
        <v>0</v>
      </c>
      <c r="C19" s="30">
        <v>0</v>
      </c>
      <c r="D19" s="31">
        <v>0</v>
      </c>
      <c r="E19" s="30">
        <v>0</v>
      </c>
      <c r="F19" s="31">
        <v>0</v>
      </c>
      <c r="G19" s="31">
        <v>0</v>
      </c>
      <c r="H19" s="34">
        <v>0</v>
      </c>
      <c r="I19" s="31">
        <v>0</v>
      </c>
      <c r="M19" s="10"/>
      <c r="N19" s="10"/>
      <c r="O19" s="10"/>
      <c r="P19" s="10"/>
      <c r="CG19" s="6"/>
      <c r="CH19" s="6"/>
      <c r="CI19" s="6"/>
      <c r="CJ19" s="6"/>
      <c r="CK19" s="6"/>
      <c r="CL19" s="6"/>
      <c r="CM19" s="6"/>
    </row>
    <row r="20" spans="1:93" ht="16.149999999999999" customHeight="1" x14ac:dyDescent="0.2">
      <c r="A20" s="28" t="s">
        <v>24</v>
      </c>
      <c r="B20" s="29">
        <f t="shared" si="0"/>
        <v>15</v>
      </c>
      <c r="C20" s="30">
        <v>5</v>
      </c>
      <c r="D20" s="31">
        <v>10</v>
      </c>
      <c r="E20" s="30">
        <v>14</v>
      </c>
      <c r="F20" s="31">
        <v>7</v>
      </c>
      <c r="G20" s="31">
        <v>0</v>
      </c>
      <c r="H20" s="34">
        <v>4</v>
      </c>
      <c r="I20" s="31">
        <v>0</v>
      </c>
      <c r="M20" s="10"/>
      <c r="N20" s="10"/>
      <c r="O20" s="10"/>
      <c r="P20" s="10"/>
      <c r="CG20" s="6"/>
      <c r="CH20" s="6"/>
      <c r="CI20" s="6"/>
      <c r="CJ20" s="6"/>
      <c r="CK20" s="6"/>
      <c r="CL20" s="6"/>
      <c r="CM20" s="6"/>
    </row>
    <row r="21" spans="1:93" ht="16.149999999999999" customHeight="1" x14ac:dyDescent="0.2">
      <c r="A21" s="28" t="s">
        <v>25</v>
      </c>
      <c r="B21" s="29">
        <f t="shared" si="0"/>
        <v>0</v>
      </c>
      <c r="C21" s="30">
        <v>0</v>
      </c>
      <c r="D21" s="31">
        <v>0</v>
      </c>
      <c r="E21" s="30">
        <v>0</v>
      </c>
      <c r="F21" s="31">
        <v>0</v>
      </c>
      <c r="G21" s="31">
        <v>0</v>
      </c>
      <c r="H21" s="34">
        <v>0</v>
      </c>
      <c r="I21" s="31">
        <v>0</v>
      </c>
      <c r="M21" s="10"/>
      <c r="N21" s="10"/>
      <c r="O21" s="10"/>
      <c r="P21" s="10"/>
      <c r="CG21" s="6"/>
      <c r="CH21" s="6"/>
      <c r="CI21" s="6"/>
      <c r="CJ21" s="6"/>
      <c r="CK21" s="6"/>
      <c r="CL21" s="6"/>
      <c r="CM21" s="6"/>
    </row>
    <row r="22" spans="1:93" ht="16.149999999999999" customHeight="1" x14ac:dyDescent="0.2">
      <c r="A22" s="36" t="s">
        <v>26</v>
      </c>
      <c r="B22" s="37">
        <f t="shared" si="0"/>
        <v>4</v>
      </c>
      <c r="C22" s="30">
        <v>2</v>
      </c>
      <c r="D22" s="31">
        <v>2</v>
      </c>
      <c r="E22" s="30">
        <v>4</v>
      </c>
      <c r="F22" s="31">
        <v>0</v>
      </c>
      <c r="G22" s="31">
        <v>0</v>
      </c>
      <c r="H22" s="34">
        <v>0</v>
      </c>
      <c r="I22" s="32">
        <v>0</v>
      </c>
      <c r="M22" s="10"/>
      <c r="N22" s="10"/>
      <c r="O22" s="10"/>
      <c r="P22" s="10"/>
      <c r="CG22" s="6"/>
      <c r="CH22" s="6"/>
      <c r="CI22" s="6"/>
      <c r="CJ22" s="6"/>
      <c r="CK22" s="6"/>
      <c r="CL22" s="6"/>
      <c r="CM22" s="6"/>
    </row>
    <row r="23" spans="1:93" ht="16.149999999999999" customHeight="1" x14ac:dyDescent="0.2">
      <c r="A23" s="38" t="s">
        <v>27</v>
      </c>
      <c r="B23" s="37">
        <f t="shared" si="0"/>
        <v>0</v>
      </c>
      <c r="C23" s="30">
        <v>0</v>
      </c>
      <c r="D23" s="31">
        <v>0</v>
      </c>
      <c r="E23" s="30">
        <v>0</v>
      </c>
      <c r="F23" s="31">
        <v>0</v>
      </c>
      <c r="G23" s="31">
        <v>0</v>
      </c>
      <c r="H23" s="34">
        <v>0</v>
      </c>
      <c r="I23" s="32">
        <v>0</v>
      </c>
      <c r="N23" s="10"/>
      <c r="O23" s="10"/>
      <c r="P23" s="10"/>
      <c r="CG23" s="6"/>
      <c r="CH23" s="6"/>
      <c r="CI23" s="6"/>
      <c r="CJ23" s="6"/>
      <c r="CK23" s="6"/>
      <c r="CL23" s="6"/>
      <c r="CM23" s="6"/>
    </row>
    <row r="24" spans="1:93" ht="16.149999999999999" customHeight="1" thickBot="1" x14ac:dyDescent="0.25">
      <c r="A24" s="39" t="s">
        <v>28</v>
      </c>
      <c r="B24" s="40">
        <f t="shared" si="0"/>
        <v>0</v>
      </c>
      <c r="C24" s="41">
        <v>0</v>
      </c>
      <c r="D24" s="42">
        <v>0</v>
      </c>
      <c r="E24" s="41">
        <v>0</v>
      </c>
      <c r="F24" s="42">
        <v>0</v>
      </c>
      <c r="G24" s="42">
        <v>0</v>
      </c>
      <c r="H24" s="43">
        <v>0</v>
      </c>
      <c r="I24" s="44">
        <v>0</v>
      </c>
      <c r="N24" s="10"/>
      <c r="O24" s="10"/>
      <c r="P24" s="10"/>
      <c r="CG24" s="6"/>
      <c r="CH24" s="6"/>
      <c r="CI24" s="6"/>
      <c r="CJ24" s="6"/>
      <c r="CK24" s="6"/>
      <c r="CL24" s="6"/>
      <c r="CM24" s="6"/>
    </row>
    <row r="25" spans="1:93" ht="16.149999999999999" customHeight="1" thickTop="1" x14ac:dyDescent="0.2">
      <c r="A25" s="45" t="s">
        <v>29</v>
      </c>
      <c r="B25" s="23">
        <f t="shared" si="0"/>
        <v>3390</v>
      </c>
      <c r="C25" s="24">
        <v>1161</v>
      </c>
      <c r="D25" s="25">
        <v>2229</v>
      </c>
      <c r="E25" s="46"/>
      <c r="F25" s="47"/>
      <c r="G25" s="48"/>
      <c r="H25" s="49"/>
      <c r="I25" s="47"/>
      <c r="M25" s="10"/>
      <c r="N25" s="10"/>
      <c r="O25" s="10"/>
      <c r="P25" s="10"/>
      <c r="CG25" s="6"/>
      <c r="CH25" s="6"/>
      <c r="CI25" s="6"/>
      <c r="CJ25" s="6"/>
      <c r="CK25" s="6"/>
      <c r="CL25" s="6"/>
      <c r="CM25" s="6"/>
    </row>
    <row r="26" spans="1:93" ht="16.149999999999999" customHeight="1" x14ac:dyDescent="0.2">
      <c r="A26" s="50" t="s">
        <v>30</v>
      </c>
      <c r="B26" s="29">
        <f t="shared" si="0"/>
        <v>0</v>
      </c>
      <c r="C26" s="30">
        <v>0</v>
      </c>
      <c r="D26" s="31">
        <v>0</v>
      </c>
      <c r="E26" s="51"/>
      <c r="F26" s="52"/>
      <c r="G26" s="53"/>
      <c r="H26" s="54"/>
      <c r="I26" s="52"/>
      <c r="M26" s="10"/>
      <c r="N26" s="10"/>
      <c r="O26" s="10"/>
      <c r="P26" s="10"/>
      <c r="CG26" s="6"/>
      <c r="CH26" s="6"/>
      <c r="CI26" s="6"/>
      <c r="CJ26" s="6"/>
      <c r="CK26" s="6"/>
      <c r="CL26" s="6"/>
      <c r="CM26" s="6"/>
    </row>
    <row r="27" spans="1:93" ht="16.149999999999999" customHeight="1" x14ac:dyDescent="0.2">
      <c r="A27" s="50" t="s">
        <v>31</v>
      </c>
      <c r="B27" s="29">
        <f t="shared" si="0"/>
        <v>53</v>
      </c>
      <c r="C27" s="30">
        <v>9</v>
      </c>
      <c r="D27" s="31">
        <v>44</v>
      </c>
      <c r="E27" s="51"/>
      <c r="F27" s="52"/>
      <c r="G27" s="53"/>
      <c r="H27" s="54"/>
      <c r="I27" s="52"/>
      <c r="M27" s="10"/>
      <c r="N27" s="10"/>
      <c r="O27" s="10"/>
      <c r="P27" s="10"/>
      <c r="CG27" s="6"/>
      <c r="CH27" s="6"/>
      <c r="CI27" s="6"/>
      <c r="CJ27" s="6"/>
      <c r="CK27" s="6"/>
      <c r="CL27" s="6"/>
      <c r="CM27" s="6"/>
    </row>
    <row r="28" spans="1:93" ht="16.149999999999999" customHeight="1" x14ac:dyDescent="0.2">
      <c r="A28" s="50" t="s">
        <v>32</v>
      </c>
      <c r="B28" s="29">
        <f t="shared" si="0"/>
        <v>2</v>
      </c>
      <c r="C28" s="30">
        <v>1</v>
      </c>
      <c r="D28" s="31">
        <v>1</v>
      </c>
      <c r="E28" s="46"/>
      <c r="F28" s="47"/>
      <c r="G28" s="48"/>
      <c r="H28" s="49"/>
      <c r="I28" s="47"/>
      <c r="M28" s="10"/>
      <c r="N28" s="10"/>
      <c r="O28" s="10"/>
      <c r="P28" s="10"/>
      <c r="CG28" s="6"/>
      <c r="CH28" s="6"/>
      <c r="CI28" s="6"/>
      <c r="CJ28" s="6"/>
      <c r="CK28" s="6"/>
      <c r="CL28" s="6"/>
      <c r="CM28" s="6"/>
    </row>
    <row r="29" spans="1:93" ht="16.149999999999999" customHeight="1" x14ac:dyDescent="0.2">
      <c r="A29" s="157" t="s">
        <v>33</v>
      </c>
      <c r="B29" s="56">
        <f t="shared" si="0"/>
        <v>10</v>
      </c>
      <c r="C29" s="57">
        <v>4</v>
      </c>
      <c r="D29" s="58">
        <v>6</v>
      </c>
      <c r="E29" s="59"/>
      <c r="F29" s="60"/>
      <c r="G29" s="61"/>
      <c r="H29" s="62"/>
      <c r="I29" s="60"/>
      <c r="M29" s="10"/>
      <c r="N29" s="10"/>
      <c r="O29" s="10"/>
      <c r="P29" s="10"/>
      <c r="CG29" s="6"/>
      <c r="CH29" s="6"/>
      <c r="CI29" s="6"/>
      <c r="CJ29" s="6"/>
      <c r="CK29" s="6"/>
      <c r="CL29" s="6"/>
      <c r="CM29" s="6"/>
    </row>
    <row r="30" spans="1:93" ht="31.9" customHeight="1" x14ac:dyDescent="0.2">
      <c r="A30" s="63" t="s">
        <v>34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CG30" s="6"/>
      <c r="CH30" s="6"/>
      <c r="CI30" s="6"/>
      <c r="CJ30" s="6"/>
      <c r="CK30" s="6"/>
      <c r="CL30" s="6"/>
      <c r="CM30" s="6"/>
    </row>
    <row r="31" spans="1:93" ht="16.149999999999999" customHeight="1" x14ac:dyDescent="0.2">
      <c r="A31" s="186" t="s">
        <v>35</v>
      </c>
      <c r="B31" s="187"/>
      <c r="C31" s="184" t="s">
        <v>36</v>
      </c>
      <c r="D31" s="190"/>
      <c r="E31" s="190"/>
      <c r="F31" s="191"/>
      <c r="G31" s="190" t="s">
        <v>37</v>
      </c>
      <c r="H31" s="190"/>
      <c r="I31" s="190"/>
      <c r="J31" s="190"/>
      <c r="K31" s="190" t="s">
        <v>38</v>
      </c>
      <c r="L31" s="190"/>
      <c r="M31" s="190"/>
      <c r="N31" s="64"/>
      <c r="O31" s="10"/>
      <c r="P31" s="10"/>
      <c r="Q31" s="10"/>
      <c r="BY31" s="2"/>
      <c r="CA31" s="3"/>
      <c r="CH31" s="6"/>
      <c r="CI31" s="6"/>
      <c r="CJ31" s="6"/>
      <c r="CK31" s="6"/>
      <c r="CL31" s="6"/>
      <c r="CM31" s="6"/>
      <c r="CN31" s="6"/>
      <c r="CO31" s="4"/>
    </row>
    <row r="32" spans="1:93" ht="77.25" customHeight="1" x14ac:dyDescent="0.2">
      <c r="A32" s="188"/>
      <c r="B32" s="189"/>
      <c r="C32" s="14" t="s">
        <v>39</v>
      </c>
      <c r="D32" s="65" t="s">
        <v>40</v>
      </c>
      <c r="E32" s="65" t="s">
        <v>41</v>
      </c>
      <c r="F32" s="66" t="s">
        <v>42</v>
      </c>
      <c r="G32" s="156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4" t="s">
        <v>48</v>
      </c>
      <c r="M32" s="154" t="s">
        <v>49</v>
      </c>
      <c r="N32" s="72"/>
      <c r="O32" s="10"/>
      <c r="P32" s="10"/>
      <c r="BY32" s="2"/>
      <c r="CA32" s="3"/>
      <c r="CH32" s="6"/>
      <c r="CI32" s="6"/>
      <c r="CJ32" s="6"/>
      <c r="CK32" s="6"/>
      <c r="CL32" s="6"/>
      <c r="CM32" s="6"/>
      <c r="CN32" s="6"/>
      <c r="CO32" s="4"/>
    </row>
    <row r="33" spans="1:93" ht="16.149999999999999" customHeight="1" x14ac:dyDescent="0.2">
      <c r="A33" s="192" t="s">
        <v>50</v>
      </c>
      <c r="B33" s="193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10"/>
      <c r="P33" s="10"/>
      <c r="BY33" s="2"/>
      <c r="CA33" s="3"/>
      <c r="CH33" s="6"/>
      <c r="CI33" s="6"/>
      <c r="CJ33" s="6"/>
      <c r="CK33" s="6"/>
      <c r="CL33" s="6"/>
      <c r="CM33" s="6"/>
      <c r="CN33" s="6"/>
      <c r="CO33" s="4"/>
    </row>
    <row r="34" spans="1:93" ht="16.149999999999999" customHeight="1" x14ac:dyDescent="0.2">
      <c r="A34" s="174" t="s">
        <v>51</v>
      </c>
      <c r="B34" s="175"/>
      <c r="C34" s="30"/>
      <c r="D34" s="33"/>
      <c r="E34" s="33"/>
      <c r="F34" s="33"/>
      <c r="G34" s="34"/>
      <c r="H34" s="33"/>
      <c r="I34" s="33"/>
      <c r="J34" s="32"/>
      <c r="K34" s="80">
        <f>SUM(L34+M34)</f>
        <v>0</v>
      </c>
      <c r="L34" s="30"/>
      <c r="M34" s="31"/>
      <c r="N34" s="79"/>
      <c r="O34" s="10"/>
      <c r="P34" s="10"/>
      <c r="BY34" s="2"/>
      <c r="CA34" s="3"/>
      <c r="CH34" s="6"/>
      <c r="CI34" s="6"/>
      <c r="CJ34" s="6"/>
      <c r="CK34" s="6"/>
      <c r="CL34" s="6"/>
      <c r="CM34" s="6"/>
      <c r="CN34" s="6"/>
      <c r="CO34" s="4"/>
    </row>
    <row r="35" spans="1:93" ht="16.149999999999999" customHeight="1" x14ac:dyDescent="0.2">
      <c r="A35" s="174" t="s">
        <v>52</v>
      </c>
      <c r="B35" s="175"/>
      <c r="C35" s="30"/>
      <c r="D35" s="33"/>
      <c r="E35" s="33"/>
      <c r="F35" s="33"/>
      <c r="G35" s="34"/>
      <c r="H35" s="33"/>
      <c r="I35" s="33"/>
      <c r="J35" s="32"/>
      <c r="K35" s="80">
        <f>SUM(L35+M35)</f>
        <v>0</v>
      </c>
      <c r="L35" s="30"/>
      <c r="M35" s="31"/>
      <c r="N35" s="79"/>
      <c r="O35" s="10"/>
      <c r="P35" s="10"/>
      <c r="BY35" s="2"/>
      <c r="CA35" s="3"/>
      <c r="CH35" s="6"/>
      <c r="CI35" s="6"/>
      <c r="CJ35" s="6"/>
      <c r="CK35" s="6"/>
      <c r="CL35" s="6"/>
      <c r="CM35" s="6"/>
      <c r="CN35" s="6"/>
      <c r="CO35" s="4"/>
    </row>
    <row r="36" spans="1:93" ht="16.149999999999999" customHeight="1" x14ac:dyDescent="0.2">
      <c r="A36" s="174" t="s">
        <v>53</v>
      </c>
      <c r="B36" s="175"/>
      <c r="C36" s="30"/>
      <c r="D36" s="33">
        <v>1</v>
      </c>
      <c r="E36" s="33"/>
      <c r="F36" s="33"/>
      <c r="G36" s="34"/>
      <c r="H36" s="33"/>
      <c r="I36" s="33"/>
      <c r="J36" s="32"/>
      <c r="K36" s="80">
        <f>SUM(L36+M36)</f>
        <v>15</v>
      </c>
      <c r="L36" s="30">
        <v>4</v>
      </c>
      <c r="M36" s="31">
        <v>11</v>
      </c>
      <c r="N36" s="79"/>
      <c r="O36" s="10"/>
      <c r="P36" s="10"/>
      <c r="BY36" s="2"/>
      <c r="CA36" s="3"/>
      <c r="CH36" s="6"/>
      <c r="CI36" s="6"/>
      <c r="CJ36" s="6"/>
      <c r="CK36" s="6"/>
      <c r="CL36" s="6"/>
      <c r="CM36" s="6"/>
      <c r="CN36" s="6"/>
      <c r="CO36" s="4"/>
    </row>
    <row r="37" spans="1:93" ht="16.149999999999999" customHeight="1" x14ac:dyDescent="0.2">
      <c r="A37" s="174" t="s">
        <v>54</v>
      </c>
      <c r="B37" s="175"/>
      <c r="C37" s="30"/>
      <c r="D37" s="33"/>
      <c r="E37" s="33"/>
      <c r="F37" s="33"/>
      <c r="G37" s="34"/>
      <c r="H37" s="33"/>
      <c r="I37" s="33"/>
      <c r="J37" s="32"/>
      <c r="K37" s="81"/>
      <c r="L37" s="51"/>
      <c r="M37" s="53"/>
      <c r="N37" s="79"/>
      <c r="O37" s="10"/>
      <c r="P37" s="10"/>
      <c r="BY37" s="2"/>
      <c r="CA37" s="3"/>
      <c r="CH37" s="6"/>
      <c r="CI37" s="6"/>
      <c r="CJ37" s="6"/>
      <c r="CK37" s="6"/>
      <c r="CL37" s="6"/>
      <c r="CM37" s="6"/>
      <c r="CN37" s="6"/>
      <c r="CO37" s="4"/>
    </row>
    <row r="38" spans="1:93" ht="16.149999999999999" customHeight="1" x14ac:dyDescent="0.2">
      <c r="A38" s="174" t="s">
        <v>55</v>
      </c>
      <c r="B38" s="175"/>
      <c r="C38" s="30"/>
      <c r="D38" s="33"/>
      <c r="E38" s="33"/>
      <c r="F38" s="33"/>
      <c r="G38" s="34"/>
      <c r="H38" s="33"/>
      <c r="I38" s="33"/>
      <c r="J38" s="32"/>
      <c r="K38" s="81"/>
      <c r="L38" s="51"/>
      <c r="M38" s="53"/>
      <c r="N38" s="79"/>
      <c r="O38" s="10"/>
      <c r="P38" s="10"/>
      <c r="BY38" s="2"/>
      <c r="CA38" s="3"/>
      <c r="CH38" s="6"/>
      <c r="CI38" s="6"/>
      <c r="CJ38" s="6"/>
      <c r="CK38" s="6"/>
      <c r="CL38" s="6"/>
      <c r="CM38" s="6"/>
      <c r="CN38" s="6"/>
      <c r="CO38" s="4"/>
    </row>
    <row r="39" spans="1:93" ht="16.149999999999999" customHeight="1" x14ac:dyDescent="0.2">
      <c r="A39" s="174" t="s">
        <v>56</v>
      </c>
      <c r="B39" s="175"/>
      <c r="C39" s="30"/>
      <c r="D39" s="33"/>
      <c r="E39" s="33"/>
      <c r="F39" s="33"/>
      <c r="G39" s="34"/>
      <c r="H39" s="33"/>
      <c r="I39" s="33"/>
      <c r="J39" s="32"/>
      <c r="K39" s="35"/>
      <c r="L39" s="51"/>
      <c r="M39" s="53"/>
      <c r="N39" s="79"/>
      <c r="O39" s="10"/>
      <c r="P39" s="10"/>
      <c r="BY39" s="2"/>
      <c r="CA39" s="3"/>
      <c r="CH39" s="6"/>
      <c r="CI39" s="6"/>
      <c r="CJ39" s="6"/>
      <c r="CK39" s="6"/>
      <c r="CL39" s="6"/>
      <c r="CM39" s="6"/>
      <c r="CN39" s="6"/>
      <c r="CO39" s="4"/>
    </row>
    <row r="40" spans="1:93" ht="16.149999999999999" customHeight="1" x14ac:dyDescent="0.2">
      <c r="A40" s="174" t="s">
        <v>57</v>
      </c>
      <c r="B40" s="175"/>
      <c r="C40" s="30"/>
      <c r="D40" s="33"/>
      <c r="E40" s="33"/>
      <c r="F40" s="33"/>
      <c r="G40" s="34"/>
      <c r="H40" s="33"/>
      <c r="I40" s="33"/>
      <c r="J40" s="32"/>
      <c r="K40" s="35"/>
      <c r="L40" s="51"/>
      <c r="M40" s="53"/>
      <c r="N40" s="79"/>
      <c r="O40" s="10"/>
      <c r="P40" s="10"/>
      <c r="BY40" s="2"/>
      <c r="CA40" s="3"/>
      <c r="CH40" s="6"/>
      <c r="CI40" s="6"/>
      <c r="CJ40" s="6"/>
      <c r="CK40" s="6"/>
      <c r="CL40" s="6"/>
      <c r="CM40" s="6"/>
      <c r="CN40" s="6"/>
      <c r="CO40" s="4"/>
    </row>
    <row r="41" spans="1:93" ht="16.149999999999999" customHeight="1" x14ac:dyDescent="0.2">
      <c r="A41" s="174" t="s">
        <v>58</v>
      </c>
      <c r="B41" s="175"/>
      <c r="C41" s="30"/>
      <c r="D41" s="33"/>
      <c r="E41" s="33"/>
      <c r="F41" s="33"/>
      <c r="G41" s="34"/>
      <c r="H41" s="33"/>
      <c r="I41" s="33"/>
      <c r="J41" s="32"/>
      <c r="K41" s="80">
        <f>SUM(L41+M41)</f>
        <v>0</v>
      </c>
      <c r="L41" s="30"/>
      <c r="M41" s="31"/>
      <c r="N41" s="79"/>
      <c r="O41" s="10"/>
      <c r="P41" s="10"/>
      <c r="BY41" s="2"/>
      <c r="CA41" s="3"/>
      <c r="CH41" s="6"/>
      <c r="CI41" s="6"/>
      <c r="CJ41" s="6"/>
      <c r="CK41" s="6"/>
      <c r="CL41" s="6"/>
      <c r="CM41" s="6"/>
      <c r="CN41" s="6"/>
      <c r="CO41" s="4"/>
    </row>
    <row r="42" spans="1:93" ht="16.149999999999999" customHeight="1" x14ac:dyDescent="0.2">
      <c r="A42" s="176" t="s">
        <v>59</v>
      </c>
      <c r="B42" s="177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10"/>
      <c r="P42" s="10"/>
      <c r="BY42" s="2"/>
      <c r="CA42" s="3"/>
      <c r="CH42" s="6"/>
      <c r="CI42" s="6"/>
      <c r="CJ42" s="6"/>
      <c r="CK42" s="6"/>
      <c r="CL42" s="6"/>
      <c r="CM42" s="6"/>
      <c r="CN42" s="6"/>
      <c r="CO42" s="4"/>
    </row>
    <row r="43" spans="1:93" ht="16.149999999999999" customHeight="1" x14ac:dyDescent="0.2">
      <c r="A43" s="178" t="s">
        <v>60</v>
      </c>
      <c r="B43" s="179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10"/>
      <c r="P43" s="10"/>
      <c r="BY43" s="2"/>
      <c r="CA43" s="3"/>
      <c r="CH43" s="6"/>
      <c r="CI43" s="6"/>
      <c r="CJ43" s="6"/>
      <c r="CK43" s="6"/>
      <c r="CL43" s="6"/>
      <c r="CM43" s="6"/>
      <c r="CN43" s="6"/>
      <c r="CO43" s="4"/>
    </row>
    <row r="44" spans="1:93" ht="16.149999999999999" customHeight="1" x14ac:dyDescent="0.2">
      <c r="A44" s="180" t="s">
        <v>61</v>
      </c>
      <c r="B44" s="181"/>
      <c r="C44" s="91">
        <f t="shared" ref="C44:J44" si="2">SUM(C33:C43)</f>
        <v>0</v>
      </c>
      <c r="D44" s="92">
        <f>SUM(D33:D43)</f>
        <v>1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15</v>
      </c>
      <c r="L44" s="91">
        <f>SUM(L33+L34+L35+L36+L41+L43)</f>
        <v>4</v>
      </c>
      <c r="M44" s="96">
        <f>SUM(M33+M34+M35+M36+M41+M43)</f>
        <v>11</v>
      </c>
      <c r="N44" s="79"/>
      <c r="O44" s="10"/>
      <c r="P44" s="10"/>
      <c r="BY44" s="2"/>
      <c r="CA44" s="3"/>
      <c r="CH44" s="6"/>
      <c r="CI44" s="6"/>
      <c r="CJ44" s="6"/>
      <c r="CK44" s="6"/>
      <c r="CL44" s="6"/>
      <c r="CM44" s="6"/>
      <c r="CN44" s="6"/>
      <c r="CO44" s="4"/>
    </row>
    <row r="45" spans="1:93" ht="16.149999999999999" customHeight="1" x14ac:dyDescent="0.2">
      <c r="A45" s="182" t="s">
        <v>62</v>
      </c>
      <c r="B45" s="183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10"/>
      <c r="P45" s="10"/>
      <c r="BY45" s="2"/>
      <c r="CA45" s="3"/>
      <c r="CH45" s="6"/>
      <c r="CI45" s="6"/>
      <c r="CJ45" s="6"/>
      <c r="CK45" s="6"/>
      <c r="CL45" s="6"/>
      <c r="CM45" s="6"/>
      <c r="CN45" s="6"/>
      <c r="CO45" s="4"/>
    </row>
    <row r="46" spans="1:93" ht="31.9" customHeight="1" x14ac:dyDescent="0.2">
      <c r="A46" s="8" t="s">
        <v>63</v>
      </c>
      <c r="B46" s="102"/>
      <c r="C46" s="103"/>
      <c r="D46" s="104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CG46" s="6"/>
      <c r="CH46" s="6"/>
      <c r="CI46" s="6"/>
      <c r="CJ46" s="6"/>
      <c r="CK46" s="6"/>
      <c r="CL46" s="6"/>
      <c r="CM46" s="6"/>
    </row>
    <row r="47" spans="1:93" ht="25.15" customHeight="1" x14ac:dyDescent="0.2">
      <c r="A47" s="184" t="s">
        <v>64</v>
      </c>
      <c r="B47" s="185"/>
      <c r="C47" s="70" t="s">
        <v>65</v>
      </c>
      <c r="D47" s="154" t="s">
        <v>66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CG47" s="6"/>
      <c r="CH47" s="6"/>
      <c r="CI47" s="6"/>
      <c r="CJ47" s="6"/>
      <c r="CK47" s="6"/>
      <c r="CL47" s="6"/>
      <c r="CM47" s="6"/>
    </row>
    <row r="48" spans="1:93" ht="16.149999999999999" customHeight="1" x14ac:dyDescent="0.2">
      <c r="A48" s="170" t="s">
        <v>67</v>
      </c>
      <c r="B48" s="171"/>
      <c r="C48" s="105"/>
      <c r="D48" s="90"/>
      <c r="E48" s="7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CA48" s="4" t="str">
        <f>IF(D48&gt;C48,"Casos/Instituciones deben ser menor o iguales al total Reuniones A. Mayor","")</f>
        <v/>
      </c>
      <c r="CG48" s="6"/>
      <c r="CH48" s="6"/>
      <c r="CI48" s="6"/>
      <c r="CJ48" s="6"/>
      <c r="CK48" s="6"/>
      <c r="CL48" s="6"/>
      <c r="CM48" s="6"/>
    </row>
    <row r="49" spans="1:91" ht="16.149999999999999" customHeight="1" x14ac:dyDescent="0.2">
      <c r="A49" s="172" t="s">
        <v>68</v>
      </c>
      <c r="B49" s="173"/>
      <c r="C49" s="106"/>
      <c r="D49" s="6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CG49" s="6"/>
      <c r="CH49" s="6"/>
      <c r="CI49" s="6"/>
      <c r="CJ49" s="6"/>
      <c r="CK49" s="6"/>
      <c r="CL49" s="6"/>
      <c r="CM49" s="6"/>
    </row>
    <row r="50" spans="1:91" x14ac:dyDescent="0.2">
      <c r="CG50" s="6"/>
      <c r="CH50" s="6"/>
      <c r="CI50" s="6"/>
      <c r="CJ50" s="6"/>
      <c r="CK50" s="6"/>
      <c r="CL50" s="6"/>
      <c r="CM50" s="6"/>
    </row>
    <row r="194" spans="1:104" ht="11.25" customHeight="1" x14ac:dyDescent="0.2"/>
    <row r="195" spans="1:104" s="107" customFormat="1" hidden="1" x14ac:dyDescent="0.2">
      <c r="A195" s="107">
        <f>SUM(B11,B25:B29,C44:M44,C48:C49)</f>
        <v>3547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</row>
  </sheetData>
  <mergeCells count="26">
    <mergeCell ref="A6:P6"/>
    <mergeCell ref="A9:A10"/>
    <mergeCell ref="B9:D9"/>
    <mergeCell ref="E9:F9"/>
    <mergeCell ref="G9:G10"/>
    <mergeCell ref="H9:I9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48:B48"/>
    <mergeCell ref="A49:B49"/>
    <mergeCell ref="A41:B41"/>
    <mergeCell ref="A42:B42"/>
    <mergeCell ref="A43:B43"/>
    <mergeCell ref="A44:B44"/>
    <mergeCell ref="A45:B45"/>
    <mergeCell ref="A47:B47"/>
  </mergeCells>
  <dataValidations count="1">
    <dataValidation type="whole" operator="greaterThanOrEqual" allowBlank="1" showInputMessage="1" showErrorMessage="1" error="Valor no Permitido" sqref="A9:M49" xr:uid="{959D696E-2ECC-464C-8D4F-42AB5ED48C31}">
      <formula1>0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Z195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55.5703125" style="2" customWidth="1"/>
    <col min="2" max="2" width="14.5703125" style="2" customWidth="1"/>
    <col min="3" max="4" width="15.7109375" style="2" customWidth="1"/>
    <col min="5" max="7" width="16.140625" style="2" customWidth="1"/>
    <col min="8" max="8" width="16.7109375" style="2" customWidth="1"/>
    <col min="9" max="9" width="15.42578125" style="2" customWidth="1"/>
    <col min="10" max="10" width="18.28515625" style="2" customWidth="1"/>
    <col min="11" max="13" width="14.28515625" style="2" customWidth="1"/>
    <col min="14" max="76" width="11.42578125" style="2"/>
    <col min="77" max="77" width="12.28515625" style="3" customWidth="1"/>
    <col min="78" max="78" width="11.140625" style="3" customWidth="1"/>
    <col min="79" max="92" width="11.140625" style="4" hidden="1" customWidth="1"/>
    <col min="93" max="104" width="11.140625" style="5" hidden="1" customWidth="1"/>
    <col min="105" max="105" width="11.140625" style="2" customWidth="1"/>
    <col min="106" max="16384" width="11.42578125" style="2"/>
  </cols>
  <sheetData>
    <row r="1" spans="1:91" ht="16.149999999999999" customHeight="1" x14ac:dyDescent="0.2">
      <c r="A1" s="1" t="s">
        <v>0</v>
      </c>
    </row>
    <row r="2" spans="1:91" ht="16.149999999999999" customHeight="1" x14ac:dyDescent="0.2">
      <c r="A2" s="1" t="str">
        <f>CONCATENATE("COMUNA: ",[12]NOMBRE!B2," - ","( ",[12]NOMBRE!C2,[12]NOMBRE!D2,[12]NOMBRE!E2,[12]NOMBRE!F2,[12]NOMBRE!G2," )")</f>
        <v>COMUNA: LINARES - ( 07401 )</v>
      </c>
    </row>
    <row r="3" spans="1:91" ht="16.149999999999999" customHeight="1" x14ac:dyDescent="0.2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</row>
    <row r="4" spans="1:91" ht="16.149999999999999" customHeight="1" x14ac:dyDescent="0.2">
      <c r="A4" s="1" t="str">
        <f>CONCATENATE("MES: ",[12]NOMBRE!B6," - ","( ",[12]NOMBRE!C6,[12]NOMBRE!D6," )")</f>
        <v>MES: NOVIEMBRE - ( 11 )</v>
      </c>
    </row>
    <row r="5" spans="1:91" ht="16.149999999999999" customHeight="1" x14ac:dyDescent="0.2">
      <c r="A5" s="1" t="str">
        <f>CONCATENATE("AÑO: ",[12]NOMBRE!B7)</f>
        <v>AÑO: 2019</v>
      </c>
    </row>
    <row r="6" spans="1:91" ht="15" x14ac:dyDescent="0.2">
      <c r="A6" s="194" t="s">
        <v>1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6"/>
      <c r="CH6" s="6"/>
      <c r="CI6" s="6"/>
      <c r="CJ6" s="6"/>
      <c r="CK6" s="6"/>
      <c r="CL6" s="6"/>
      <c r="CM6" s="6"/>
    </row>
    <row r="7" spans="1:91" ht="15" x14ac:dyDescent="0.2">
      <c r="A7" s="158"/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CG7" s="6"/>
      <c r="CH7" s="6"/>
      <c r="CI7" s="6"/>
      <c r="CJ7" s="6"/>
      <c r="CK7" s="6"/>
      <c r="CL7" s="6"/>
      <c r="CM7" s="6"/>
    </row>
    <row r="8" spans="1:91" ht="31.9" customHeight="1" x14ac:dyDescent="0.2">
      <c r="A8" s="8" t="s">
        <v>2</v>
      </c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CG8" s="6"/>
      <c r="CH8" s="6"/>
      <c r="CI8" s="6"/>
      <c r="CJ8" s="6"/>
      <c r="CK8" s="6"/>
      <c r="CL8" s="6"/>
      <c r="CM8" s="6"/>
    </row>
    <row r="9" spans="1:91" ht="25.15" customHeight="1" x14ac:dyDescent="0.2">
      <c r="A9" s="195" t="s">
        <v>3</v>
      </c>
      <c r="B9" s="197" t="s">
        <v>4</v>
      </c>
      <c r="C9" s="198"/>
      <c r="D9" s="199"/>
      <c r="E9" s="184" t="s">
        <v>5</v>
      </c>
      <c r="F9" s="185"/>
      <c r="G9" s="187" t="s">
        <v>6</v>
      </c>
      <c r="H9" s="197" t="s">
        <v>7</v>
      </c>
      <c r="I9" s="199"/>
      <c r="M9" s="10"/>
      <c r="N9" s="10"/>
      <c r="O9" s="10"/>
      <c r="P9" s="10"/>
      <c r="CG9" s="6"/>
      <c r="CH9" s="6"/>
      <c r="CI9" s="6"/>
      <c r="CJ9" s="6"/>
      <c r="CK9" s="6"/>
      <c r="CL9" s="6"/>
      <c r="CM9" s="6"/>
    </row>
    <row r="10" spans="1:91" ht="37.15" customHeight="1" x14ac:dyDescent="0.2">
      <c r="A10" s="196"/>
      <c r="B10" s="159" t="s">
        <v>8</v>
      </c>
      <c r="C10" s="12" t="s">
        <v>9</v>
      </c>
      <c r="D10" s="13" t="s">
        <v>10</v>
      </c>
      <c r="E10" s="14" t="s">
        <v>11</v>
      </c>
      <c r="F10" s="161" t="s">
        <v>12</v>
      </c>
      <c r="G10" s="200"/>
      <c r="H10" s="14" t="s">
        <v>13</v>
      </c>
      <c r="I10" s="161" t="s">
        <v>14</v>
      </c>
      <c r="M10" s="10"/>
      <c r="N10" s="10"/>
      <c r="O10" s="10"/>
      <c r="P10" s="10"/>
      <c r="CG10" s="6"/>
      <c r="CH10" s="6"/>
      <c r="CI10" s="6"/>
      <c r="CJ10" s="6"/>
      <c r="CK10" s="6"/>
      <c r="CL10" s="6"/>
      <c r="CM10" s="6"/>
    </row>
    <row r="11" spans="1:91" ht="16.149999999999999" customHeight="1" x14ac:dyDescent="0.2">
      <c r="A11" s="16" t="s">
        <v>15</v>
      </c>
      <c r="B11" s="17">
        <f t="shared" ref="B11:B29" si="0">SUM(C11+D11)</f>
        <v>52</v>
      </c>
      <c r="C11" s="18">
        <f t="shared" ref="C11:I11" si="1">SUM(C12:C24)</f>
        <v>9</v>
      </c>
      <c r="D11" s="19">
        <f t="shared" si="1"/>
        <v>43</v>
      </c>
      <c r="E11" s="18">
        <f t="shared" si="1"/>
        <v>52</v>
      </c>
      <c r="F11" s="20">
        <f t="shared" si="1"/>
        <v>49</v>
      </c>
      <c r="G11" s="19">
        <f t="shared" si="1"/>
        <v>0</v>
      </c>
      <c r="H11" s="21">
        <f t="shared" si="1"/>
        <v>8</v>
      </c>
      <c r="I11" s="20">
        <f t="shared" si="1"/>
        <v>0</v>
      </c>
      <c r="M11" s="10"/>
      <c r="N11" s="10"/>
      <c r="O11" s="10"/>
      <c r="P11" s="10"/>
      <c r="CG11" s="6"/>
      <c r="CH11" s="6"/>
      <c r="CI11" s="6"/>
      <c r="CJ11" s="6"/>
      <c r="CK11" s="6"/>
      <c r="CL11" s="6"/>
      <c r="CM11" s="6"/>
    </row>
    <row r="12" spans="1:91" ht="16.149999999999999" customHeight="1" x14ac:dyDescent="0.2">
      <c r="A12" s="22" t="s">
        <v>16</v>
      </c>
      <c r="B12" s="23">
        <f>SUM(C12+D12)</f>
        <v>12</v>
      </c>
      <c r="C12" s="24">
        <v>3</v>
      </c>
      <c r="D12" s="25">
        <v>9</v>
      </c>
      <c r="E12" s="24">
        <v>12</v>
      </c>
      <c r="F12" s="26">
        <v>15</v>
      </c>
      <c r="G12" s="25">
        <v>0</v>
      </c>
      <c r="H12" s="27">
        <v>1</v>
      </c>
      <c r="I12" s="26">
        <v>0</v>
      </c>
      <c r="M12" s="10"/>
      <c r="N12" s="10"/>
      <c r="O12" s="10"/>
      <c r="P12" s="10"/>
      <c r="CG12" s="6"/>
      <c r="CH12" s="6"/>
      <c r="CI12" s="6"/>
      <c r="CJ12" s="6"/>
      <c r="CK12" s="6"/>
      <c r="CL12" s="6"/>
      <c r="CM12" s="6"/>
    </row>
    <row r="13" spans="1:91" ht="16.149999999999999" customHeight="1" x14ac:dyDescent="0.2">
      <c r="A13" s="28" t="s">
        <v>17</v>
      </c>
      <c r="B13" s="29">
        <f>SUM(C13+D13)</f>
        <v>3</v>
      </c>
      <c r="C13" s="30"/>
      <c r="D13" s="31">
        <v>3</v>
      </c>
      <c r="E13" s="30">
        <v>3</v>
      </c>
      <c r="F13" s="32">
        <v>9</v>
      </c>
      <c r="G13" s="31">
        <v>0</v>
      </c>
      <c r="H13" s="33">
        <v>2</v>
      </c>
      <c r="I13" s="32">
        <v>0</v>
      </c>
      <c r="M13" s="10"/>
      <c r="N13" s="10"/>
      <c r="O13" s="10"/>
      <c r="P13" s="10"/>
      <c r="CG13" s="6"/>
      <c r="CH13" s="6"/>
      <c r="CI13" s="6"/>
      <c r="CJ13" s="6"/>
      <c r="CK13" s="6"/>
      <c r="CL13" s="6"/>
      <c r="CM13" s="6"/>
    </row>
    <row r="14" spans="1:91" ht="16.149999999999999" customHeight="1" x14ac:dyDescent="0.2">
      <c r="A14" s="28" t="s">
        <v>18</v>
      </c>
      <c r="B14" s="29">
        <f t="shared" si="0"/>
        <v>5</v>
      </c>
      <c r="C14" s="30"/>
      <c r="D14" s="31">
        <v>5</v>
      </c>
      <c r="E14" s="30">
        <v>5</v>
      </c>
      <c r="F14" s="31">
        <v>3</v>
      </c>
      <c r="G14" s="31">
        <v>0</v>
      </c>
      <c r="H14" s="34">
        <v>0</v>
      </c>
      <c r="I14" s="31">
        <v>0</v>
      </c>
      <c r="M14" s="10"/>
      <c r="N14" s="10"/>
      <c r="O14" s="10"/>
      <c r="P14" s="10"/>
      <c r="CG14" s="6"/>
      <c r="CH14" s="6"/>
      <c r="CI14" s="6"/>
      <c r="CJ14" s="6"/>
      <c r="CK14" s="6"/>
      <c r="CL14" s="6"/>
      <c r="CM14" s="6"/>
    </row>
    <row r="15" spans="1:91" ht="16.149999999999999" customHeight="1" x14ac:dyDescent="0.2">
      <c r="A15" s="28" t="s">
        <v>19</v>
      </c>
      <c r="B15" s="29">
        <f t="shared" si="0"/>
        <v>13</v>
      </c>
      <c r="C15" s="30">
        <v>2</v>
      </c>
      <c r="D15" s="31">
        <v>11</v>
      </c>
      <c r="E15" s="30">
        <v>13</v>
      </c>
      <c r="F15" s="31">
        <v>15</v>
      </c>
      <c r="G15" s="31">
        <v>0</v>
      </c>
      <c r="H15" s="34">
        <v>1</v>
      </c>
      <c r="I15" s="31">
        <v>0</v>
      </c>
      <c r="M15" s="10"/>
      <c r="N15" s="10"/>
      <c r="O15" s="10"/>
      <c r="P15" s="10"/>
      <c r="CG15" s="6"/>
      <c r="CH15" s="6"/>
      <c r="CI15" s="6"/>
      <c r="CJ15" s="6"/>
      <c r="CK15" s="6"/>
      <c r="CL15" s="6"/>
      <c r="CM15" s="6"/>
    </row>
    <row r="16" spans="1:91" ht="25.15" customHeight="1" x14ac:dyDescent="0.2">
      <c r="A16" s="28" t="s">
        <v>20</v>
      </c>
      <c r="B16" s="29">
        <f t="shared" si="0"/>
        <v>0</v>
      </c>
      <c r="C16" s="30"/>
      <c r="D16" s="31"/>
      <c r="E16" s="30">
        <v>0</v>
      </c>
      <c r="F16" s="31">
        <v>0</v>
      </c>
      <c r="G16" s="35">
        <v>0</v>
      </c>
      <c r="H16" s="34">
        <v>0</v>
      </c>
      <c r="I16" s="31">
        <v>0</v>
      </c>
      <c r="M16" s="10"/>
      <c r="N16" s="10"/>
      <c r="O16" s="10"/>
      <c r="P16" s="10"/>
      <c r="CG16" s="6"/>
      <c r="CH16" s="6"/>
      <c r="CI16" s="6"/>
      <c r="CJ16" s="6"/>
      <c r="CK16" s="6"/>
      <c r="CL16" s="6"/>
      <c r="CM16" s="6"/>
    </row>
    <row r="17" spans="1:93" ht="16.149999999999999" customHeight="1" x14ac:dyDescent="0.2">
      <c r="A17" s="28" t="s">
        <v>21</v>
      </c>
      <c r="B17" s="29">
        <f t="shared" si="0"/>
        <v>0</v>
      </c>
      <c r="C17" s="30"/>
      <c r="D17" s="31"/>
      <c r="E17" s="30">
        <v>0</v>
      </c>
      <c r="F17" s="31">
        <v>0</v>
      </c>
      <c r="G17" s="35">
        <v>0</v>
      </c>
      <c r="H17" s="34">
        <v>0</v>
      </c>
      <c r="I17" s="31">
        <v>0</v>
      </c>
      <c r="M17" s="10"/>
      <c r="N17" s="10"/>
      <c r="O17" s="10"/>
      <c r="P17" s="10"/>
      <c r="CG17" s="6"/>
      <c r="CH17" s="6"/>
      <c r="CI17" s="6"/>
      <c r="CJ17" s="6"/>
      <c r="CK17" s="6"/>
      <c r="CL17" s="6"/>
      <c r="CM17" s="6"/>
    </row>
    <row r="18" spans="1:93" ht="16.149999999999999" customHeight="1" x14ac:dyDescent="0.2">
      <c r="A18" s="28" t="s">
        <v>22</v>
      </c>
      <c r="B18" s="29">
        <f t="shared" si="0"/>
        <v>0</v>
      </c>
      <c r="C18" s="30"/>
      <c r="D18" s="31"/>
      <c r="E18" s="30">
        <v>0</v>
      </c>
      <c r="F18" s="31">
        <v>0</v>
      </c>
      <c r="G18" s="35">
        <v>0</v>
      </c>
      <c r="H18" s="34">
        <v>0</v>
      </c>
      <c r="I18" s="31">
        <v>0</v>
      </c>
      <c r="M18" s="10"/>
      <c r="N18" s="10"/>
      <c r="O18" s="10"/>
      <c r="P18" s="10"/>
      <c r="CG18" s="6"/>
      <c r="CH18" s="6"/>
      <c r="CI18" s="6"/>
      <c r="CJ18" s="6"/>
      <c r="CK18" s="6"/>
      <c r="CL18" s="6"/>
      <c r="CM18" s="6"/>
    </row>
    <row r="19" spans="1:93" ht="16.149999999999999" customHeight="1" x14ac:dyDescent="0.2">
      <c r="A19" s="28" t="s">
        <v>23</v>
      </c>
      <c r="B19" s="29">
        <f t="shared" si="0"/>
        <v>0</v>
      </c>
      <c r="C19" s="30"/>
      <c r="D19" s="31"/>
      <c r="E19" s="30">
        <v>0</v>
      </c>
      <c r="F19" s="31">
        <v>0</v>
      </c>
      <c r="G19" s="31">
        <v>0</v>
      </c>
      <c r="H19" s="34">
        <v>0</v>
      </c>
      <c r="I19" s="31">
        <v>0</v>
      </c>
      <c r="M19" s="10"/>
      <c r="N19" s="10"/>
      <c r="O19" s="10"/>
      <c r="P19" s="10"/>
      <c r="CG19" s="6"/>
      <c r="CH19" s="6"/>
      <c r="CI19" s="6"/>
      <c r="CJ19" s="6"/>
      <c r="CK19" s="6"/>
      <c r="CL19" s="6"/>
      <c r="CM19" s="6"/>
    </row>
    <row r="20" spans="1:93" ht="16.149999999999999" customHeight="1" x14ac:dyDescent="0.2">
      <c r="A20" s="28" t="s">
        <v>24</v>
      </c>
      <c r="B20" s="29">
        <f t="shared" si="0"/>
        <v>12</v>
      </c>
      <c r="C20" s="30">
        <v>3</v>
      </c>
      <c r="D20" s="31">
        <v>9</v>
      </c>
      <c r="E20" s="30">
        <v>12</v>
      </c>
      <c r="F20" s="31">
        <v>7</v>
      </c>
      <c r="G20" s="31">
        <v>0</v>
      </c>
      <c r="H20" s="34">
        <v>4</v>
      </c>
      <c r="I20" s="31">
        <v>0</v>
      </c>
      <c r="M20" s="10"/>
      <c r="N20" s="10"/>
      <c r="O20" s="10"/>
      <c r="P20" s="10"/>
      <c r="CG20" s="6"/>
      <c r="CH20" s="6"/>
      <c r="CI20" s="6"/>
      <c r="CJ20" s="6"/>
      <c r="CK20" s="6"/>
      <c r="CL20" s="6"/>
      <c r="CM20" s="6"/>
    </row>
    <row r="21" spans="1:93" ht="16.149999999999999" customHeight="1" x14ac:dyDescent="0.2">
      <c r="A21" s="28" t="s">
        <v>25</v>
      </c>
      <c r="B21" s="29">
        <f t="shared" si="0"/>
        <v>7</v>
      </c>
      <c r="C21" s="30">
        <v>1</v>
      </c>
      <c r="D21" s="31">
        <v>6</v>
      </c>
      <c r="E21" s="30">
        <v>7</v>
      </c>
      <c r="F21" s="31">
        <v>0</v>
      </c>
      <c r="G21" s="31">
        <v>0</v>
      </c>
      <c r="H21" s="34">
        <v>0</v>
      </c>
      <c r="I21" s="31">
        <v>0</v>
      </c>
      <c r="M21" s="10"/>
      <c r="N21" s="10"/>
      <c r="O21" s="10"/>
      <c r="P21" s="10"/>
      <c r="CG21" s="6"/>
      <c r="CH21" s="6"/>
      <c r="CI21" s="6"/>
      <c r="CJ21" s="6"/>
      <c r="CK21" s="6"/>
      <c r="CL21" s="6"/>
      <c r="CM21" s="6"/>
    </row>
    <row r="22" spans="1:93" ht="16.149999999999999" customHeight="1" x14ac:dyDescent="0.2">
      <c r="A22" s="36" t="s">
        <v>26</v>
      </c>
      <c r="B22" s="37">
        <f t="shared" si="0"/>
        <v>0</v>
      </c>
      <c r="C22" s="30"/>
      <c r="D22" s="31"/>
      <c r="E22" s="30">
        <v>0</v>
      </c>
      <c r="F22" s="31">
        <v>0</v>
      </c>
      <c r="G22" s="31">
        <v>0</v>
      </c>
      <c r="H22" s="34">
        <v>0</v>
      </c>
      <c r="I22" s="32">
        <v>0</v>
      </c>
      <c r="M22" s="10"/>
      <c r="N22" s="10"/>
      <c r="O22" s="10"/>
      <c r="P22" s="10"/>
      <c r="CG22" s="6"/>
      <c r="CH22" s="6"/>
      <c r="CI22" s="6"/>
      <c r="CJ22" s="6"/>
      <c r="CK22" s="6"/>
      <c r="CL22" s="6"/>
      <c r="CM22" s="6"/>
    </row>
    <row r="23" spans="1:93" ht="16.149999999999999" customHeight="1" x14ac:dyDescent="0.2">
      <c r="A23" s="38" t="s">
        <v>27</v>
      </c>
      <c r="B23" s="37">
        <f t="shared" si="0"/>
        <v>0</v>
      </c>
      <c r="C23" s="30"/>
      <c r="D23" s="31"/>
      <c r="E23" s="30">
        <v>0</v>
      </c>
      <c r="F23" s="31">
        <v>0</v>
      </c>
      <c r="G23" s="31">
        <v>0</v>
      </c>
      <c r="H23" s="34">
        <v>0</v>
      </c>
      <c r="I23" s="32">
        <v>0</v>
      </c>
      <c r="N23" s="10"/>
      <c r="O23" s="10"/>
      <c r="P23" s="10"/>
      <c r="CG23" s="6"/>
      <c r="CH23" s="6"/>
      <c r="CI23" s="6"/>
      <c r="CJ23" s="6"/>
      <c r="CK23" s="6"/>
      <c r="CL23" s="6"/>
      <c r="CM23" s="6"/>
    </row>
    <row r="24" spans="1:93" ht="16.149999999999999" customHeight="1" thickBot="1" x14ac:dyDescent="0.25">
      <c r="A24" s="39" t="s">
        <v>28</v>
      </c>
      <c r="B24" s="40">
        <f t="shared" si="0"/>
        <v>0</v>
      </c>
      <c r="C24" s="41"/>
      <c r="D24" s="42"/>
      <c r="E24" s="41">
        <v>0</v>
      </c>
      <c r="F24" s="42">
        <v>0</v>
      </c>
      <c r="G24" s="42">
        <v>0</v>
      </c>
      <c r="H24" s="43">
        <v>0</v>
      </c>
      <c r="I24" s="44">
        <v>0</v>
      </c>
      <c r="N24" s="10"/>
      <c r="O24" s="10"/>
      <c r="P24" s="10"/>
      <c r="CG24" s="6"/>
      <c r="CH24" s="6"/>
      <c r="CI24" s="6"/>
      <c r="CJ24" s="6"/>
      <c r="CK24" s="6"/>
      <c r="CL24" s="6"/>
      <c r="CM24" s="6"/>
    </row>
    <row r="25" spans="1:93" ht="16.149999999999999" customHeight="1" thickTop="1" x14ac:dyDescent="0.2">
      <c r="A25" s="45" t="s">
        <v>29</v>
      </c>
      <c r="B25" s="23">
        <f t="shared" si="0"/>
        <v>3509</v>
      </c>
      <c r="C25" s="24">
        <v>1231</v>
      </c>
      <c r="D25" s="25">
        <v>2278</v>
      </c>
      <c r="E25" s="46"/>
      <c r="F25" s="47"/>
      <c r="G25" s="48"/>
      <c r="H25" s="49"/>
      <c r="I25" s="47"/>
      <c r="M25" s="10"/>
      <c r="N25" s="10"/>
      <c r="O25" s="10"/>
      <c r="P25" s="10"/>
      <c r="CG25" s="6"/>
      <c r="CH25" s="6"/>
      <c r="CI25" s="6"/>
      <c r="CJ25" s="6"/>
      <c r="CK25" s="6"/>
      <c r="CL25" s="6"/>
      <c r="CM25" s="6"/>
    </row>
    <row r="26" spans="1:93" ht="16.149999999999999" customHeight="1" x14ac:dyDescent="0.2">
      <c r="A26" s="50" t="s">
        <v>30</v>
      </c>
      <c r="B26" s="29">
        <f t="shared" si="0"/>
        <v>3</v>
      </c>
      <c r="C26" s="30">
        <v>0</v>
      </c>
      <c r="D26" s="31">
        <v>3</v>
      </c>
      <c r="E26" s="51"/>
      <c r="F26" s="52"/>
      <c r="G26" s="53"/>
      <c r="H26" s="54"/>
      <c r="I26" s="52"/>
      <c r="M26" s="10"/>
      <c r="N26" s="10"/>
      <c r="O26" s="10"/>
      <c r="P26" s="10"/>
      <c r="CG26" s="6"/>
      <c r="CH26" s="6"/>
      <c r="CI26" s="6"/>
      <c r="CJ26" s="6"/>
      <c r="CK26" s="6"/>
      <c r="CL26" s="6"/>
      <c r="CM26" s="6"/>
    </row>
    <row r="27" spans="1:93" ht="16.149999999999999" customHeight="1" x14ac:dyDescent="0.2">
      <c r="A27" s="50" t="s">
        <v>31</v>
      </c>
      <c r="B27" s="29">
        <f t="shared" si="0"/>
        <v>60</v>
      </c>
      <c r="C27" s="30">
        <v>8</v>
      </c>
      <c r="D27" s="31">
        <v>52</v>
      </c>
      <c r="E27" s="51"/>
      <c r="F27" s="52"/>
      <c r="G27" s="53"/>
      <c r="H27" s="54"/>
      <c r="I27" s="52"/>
      <c r="M27" s="10"/>
      <c r="N27" s="10"/>
      <c r="O27" s="10"/>
      <c r="P27" s="10"/>
      <c r="CG27" s="6"/>
      <c r="CH27" s="6"/>
      <c r="CI27" s="6"/>
      <c r="CJ27" s="6"/>
      <c r="CK27" s="6"/>
      <c r="CL27" s="6"/>
      <c r="CM27" s="6"/>
    </row>
    <row r="28" spans="1:93" ht="16.149999999999999" customHeight="1" x14ac:dyDescent="0.2">
      <c r="A28" s="50" t="s">
        <v>32</v>
      </c>
      <c r="B28" s="29">
        <f t="shared" si="0"/>
        <v>2</v>
      </c>
      <c r="C28" s="30">
        <v>1</v>
      </c>
      <c r="D28" s="31">
        <v>1</v>
      </c>
      <c r="E28" s="46"/>
      <c r="F28" s="47"/>
      <c r="G28" s="48"/>
      <c r="H28" s="49"/>
      <c r="I28" s="47"/>
      <c r="M28" s="10"/>
      <c r="N28" s="10"/>
      <c r="O28" s="10"/>
      <c r="P28" s="10"/>
      <c r="CG28" s="6"/>
      <c r="CH28" s="6"/>
      <c r="CI28" s="6"/>
      <c r="CJ28" s="6"/>
      <c r="CK28" s="6"/>
      <c r="CL28" s="6"/>
      <c r="CM28" s="6"/>
    </row>
    <row r="29" spans="1:93" ht="16.149999999999999" customHeight="1" x14ac:dyDescent="0.2">
      <c r="A29" s="163" t="s">
        <v>33</v>
      </c>
      <c r="B29" s="56">
        <f t="shared" si="0"/>
        <v>9</v>
      </c>
      <c r="C29" s="57">
        <v>5</v>
      </c>
      <c r="D29" s="58">
        <v>4</v>
      </c>
      <c r="E29" s="59"/>
      <c r="F29" s="60"/>
      <c r="G29" s="61"/>
      <c r="H29" s="62"/>
      <c r="I29" s="60"/>
      <c r="M29" s="10"/>
      <c r="N29" s="10"/>
      <c r="O29" s="10"/>
      <c r="P29" s="10"/>
      <c r="CG29" s="6"/>
      <c r="CH29" s="6"/>
      <c r="CI29" s="6"/>
      <c r="CJ29" s="6"/>
      <c r="CK29" s="6"/>
      <c r="CL29" s="6"/>
      <c r="CM29" s="6"/>
    </row>
    <row r="30" spans="1:93" ht="31.9" customHeight="1" x14ac:dyDescent="0.2">
      <c r="A30" s="63" t="s">
        <v>34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CG30" s="6"/>
      <c r="CH30" s="6"/>
      <c r="CI30" s="6"/>
      <c r="CJ30" s="6"/>
      <c r="CK30" s="6"/>
      <c r="CL30" s="6"/>
      <c r="CM30" s="6"/>
    </row>
    <row r="31" spans="1:93" ht="16.149999999999999" customHeight="1" x14ac:dyDescent="0.2">
      <c r="A31" s="186" t="s">
        <v>35</v>
      </c>
      <c r="B31" s="187"/>
      <c r="C31" s="184" t="s">
        <v>36</v>
      </c>
      <c r="D31" s="190"/>
      <c r="E31" s="190"/>
      <c r="F31" s="191"/>
      <c r="G31" s="190" t="s">
        <v>37</v>
      </c>
      <c r="H31" s="190"/>
      <c r="I31" s="190"/>
      <c r="J31" s="190"/>
      <c r="K31" s="190" t="s">
        <v>38</v>
      </c>
      <c r="L31" s="190"/>
      <c r="M31" s="190"/>
      <c r="N31" s="64"/>
      <c r="O31" s="10"/>
      <c r="P31" s="10"/>
      <c r="Q31" s="10"/>
      <c r="BY31" s="2"/>
      <c r="CA31" s="3"/>
      <c r="CH31" s="6"/>
      <c r="CI31" s="6"/>
      <c r="CJ31" s="6"/>
      <c r="CK31" s="6"/>
      <c r="CL31" s="6"/>
      <c r="CM31" s="6"/>
      <c r="CN31" s="6"/>
      <c r="CO31" s="4"/>
    </row>
    <row r="32" spans="1:93" ht="77.25" customHeight="1" x14ac:dyDescent="0.2">
      <c r="A32" s="188"/>
      <c r="B32" s="189"/>
      <c r="C32" s="14" t="s">
        <v>39</v>
      </c>
      <c r="D32" s="65" t="s">
        <v>40</v>
      </c>
      <c r="E32" s="65" t="s">
        <v>41</v>
      </c>
      <c r="F32" s="66" t="s">
        <v>42</v>
      </c>
      <c r="G32" s="162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4" t="s">
        <v>48</v>
      </c>
      <c r="M32" s="160" t="s">
        <v>49</v>
      </c>
      <c r="N32" s="72"/>
      <c r="O32" s="10"/>
      <c r="P32" s="10"/>
      <c r="BY32" s="2"/>
      <c r="CA32" s="3"/>
      <c r="CH32" s="6"/>
      <c r="CI32" s="6"/>
      <c r="CJ32" s="6"/>
      <c r="CK32" s="6"/>
      <c r="CL32" s="6"/>
      <c r="CM32" s="6"/>
      <c r="CN32" s="6"/>
      <c r="CO32" s="4"/>
    </row>
    <row r="33" spans="1:93" ht="16.149999999999999" customHeight="1" x14ac:dyDescent="0.2">
      <c r="A33" s="192" t="s">
        <v>50</v>
      </c>
      <c r="B33" s="193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10"/>
      <c r="P33" s="10"/>
      <c r="BY33" s="2"/>
      <c r="CA33" s="3"/>
      <c r="CH33" s="6"/>
      <c r="CI33" s="6"/>
      <c r="CJ33" s="6"/>
      <c r="CK33" s="6"/>
      <c r="CL33" s="6"/>
      <c r="CM33" s="6"/>
      <c r="CN33" s="6"/>
      <c r="CO33" s="4"/>
    </row>
    <row r="34" spans="1:93" ht="16.149999999999999" customHeight="1" x14ac:dyDescent="0.2">
      <c r="A34" s="174" t="s">
        <v>51</v>
      </c>
      <c r="B34" s="175"/>
      <c r="C34" s="30"/>
      <c r="D34" s="33"/>
      <c r="E34" s="33"/>
      <c r="F34" s="33"/>
      <c r="G34" s="34"/>
      <c r="H34" s="33"/>
      <c r="I34" s="33"/>
      <c r="J34" s="32"/>
      <c r="K34" s="80">
        <f>SUM(L34+M34)</f>
        <v>0</v>
      </c>
      <c r="L34" s="30"/>
      <c r="M34" s="31"/>
      <c r="N34" s="79"/>
      <c r="O34" s="10"/>
      <c r="P34" s="10"/>
      <c r="BY34" s="2"/>
      <c r="CA34" s="3"/>
      <c r="CH34" s="6"/>
      <c r="CI34" s="6"/>
      <c r="CJ34" s="6"/>
      <c r="CK34" s="6"/>
      <c r="CL34" s="6"/>
      <c r="CM34" s="6"/>
      <c r="CN34" s="6"/>
      <c r="CO34" s="4"/>
    </row>
    <row r="35" spans="1:93" ht="16.149999999999999" customHeight="1" x14ac:dyDescent="0.2">
      <c r="A35" s="174" t="s">
        <v>52</v>
      </c>
      <c r="B35" s="175"/>
      <c r="C35" s="30"/>
      <c r="D35" s="33"/>
      <c r="E35" s="33"/>
      <c r="F35" s="33"/>
      <c r="G35" s="34"/>
      <c r="H35" s="33"/>
      <c r="I35" s="33"/>
      <c r="J35" s="32"/>
      <c r="K35" s="80">
        <f>SUM(L35+M35)</f>
        <v>0</v>
      </c>
      <c r="L35" s="30"/>
      <c r="M35" s="31"/>
      <c r="N35" s="79"/>
      <c r="O35" s="10"/>
      <c r="P35" s="10"/>
      <c r="BY35" s="2"/>
      <c r="CA35" s="3"/>
      <c r="CH35" s="6"/>
      <c r="CI35" s="6"/>
      <c r="CJ35" s="6"/>
      <c r="CK35" s="6"/>
      <c r="CL35" s="6"/>
      <c r="CM35" s="6"/>
      <c r="CN35" s="6"/>
      <c r="CO35" s="4"/>
    </row>
    <row r="36" spans="1:93" ht="16.149999999999999" customHeight="1" x14ac:dyDescent="0.2">
      <c r="A36" s="174" t="s">
        <v>53</v>
      </c>
      <c r="B36" s="175"/>
      <c r="C36" s="30"/>
      <c r="D36" s="33">
        <v>1</v>
      </c>
      <c r="E36" s="33"/>
      <c r="F36" s="33"/>
      <c r="G36" s="34"/>
      <c r="H36" s="33"/>
      <c r="I36" s="33"/>
      <c r="J36" s="32"/>
      <c r="K36" s="80">
        <f>SUM(L36+M36)</f>
        <v>19</v>
      </c>
      <c r="L36" s="30">
        <v>4</v>
      </c>
      <c r="M36" s="31">
        <v>15</v>
      </c>
      <c r="N36" s="79"/>
      <c r="O36" s="10"/>
      <c r="P36" s="10"/>
      <c r="BY36" s="2"/>
      <c r="CA36" s="3"/>
      <c r="CH36" s="6"/>
      <c r="CI36" s="6"/>
      <c r="CJ36" s="6"/>
      <c r="CK36" s="6"/>
      <c r="CL36" s="6"/>
      <c r="CM36" s="6"/>
      <c r="CN36" s="6"/>
      <c r="CO36" s="4"/>
    </row>
    <row r="37" spans="1:93" ht="16.149999999999999" customHeight="1" x14ac:dyDescent="0.2">
      <c r="A37" s="174" t="s">
        <v>54</v>
      </c>
      <c r="B37" s="175"/>
      <c r="C37" s="30"/>
      <c r="D37" s="33"/>
      <c r="E37" s="33"/>
      <c r="F37" s="33"/>
      <c r="G37" s="34"/>
      <c r="H37" s="33"/>
      <c r="I37" s="33"/>
      <c r="J37" s="32"/>
      <c r="K37" s="81"/>
      <c r="L37" s="51"/>
      <c r="M37" s="53"/>
      <c r="N37" s="79"/>
      <c r="O37" s="10"/>
      <c r="P37" s="10"/>
      <c r="BY37" s="2"/>
      <c r="CA37" s="3"/>
      <c r="CH37" s="6"/>
      <c r="CI37" s="6"/>
      <c r="CJ37" s="6"/>
      <c r="CK37" s="6"/>
      <c r="CL37" s="6"/>
      <c r="CM37" s="6"/>
      <c r="CN37" s="6"/>
      <c r="CO37" s="4"/>
    </row>
    <row r="38" spans="1:93" ht="16.149999999999999" customHeight="1" x14ac:dyDescent="0.2">
      <c r="A38" s="174" t="s">
        <v>55</v>
      </c>
      <c r="B38" s="175"/>
      <c r="C38" s="30"/>
      <c r="D38" s="33"/>
      <c r="E38" s="33"/>
      <c r="F38" s="33"/>
      <c r="G38" s="34"/>
      <c r="H38" s="33"/>
      <c r="I38" s="33"/>
      <c r="J38" s="32"/>
      <c r="K38" s="81"/>
      <c r="L38" s="51"/>
      <c r="M38" s="53"/>
      <c r="N38" s="79"/>
      <c r="O38" s="10"/>
      <c r="P38" s="10"/>
      <c r="BY38" s="2"/>
      <c r="CA38" s="3"/>
      <c r="CH38" s="6"/>
      <c r="CI38" s="6"/>
      <c r="CJ38" s="6"/>
      <c r="CK38" s="6"/>
      <c r="CL38" s="6"/>
      <c r="CM38" s="6"/>
      <c r="CN38" s="6"/>
      <c r="CO38" s="4"/>
    </row>
    <row r="39" spans="1:93" ht="16.149999999999999" customHeight="1" x14ac:dyDescent="0.2">
      <c r="A39" s="174" t="s">
        <v>56</v>
      </c>
      <c r="B39" s="175"/>
      <c r="C39" s="30"/>
      <c r="D39" s="33"/>
      <c r="E39" s="33"/>
      <c r="F39" s="33"/>
      <c r="G39" s="34"/>
      <c r="H39" s="33"/>
      <c r="I39" s="33"/>
      <c r="J39" s="32"/>
      <c r="K39" s="35"/>
      <c r="L39" s="51"/>
      <c r="M39" s="53"/>
      <c r="N39" s="79"/>
      <c r="O39" s="10"/>
      <c r="P39" s="10"/>
      <c r="BY39" s="2"/>
      <c r="CA39" s="3"/>
      <c r="CH39" s="6"/>
      <c r="CI39" s="6"/>
      <c r="CJ39" s="6"/>
      <c r="CK39" s="6"/>
      <c r="CL39" s="6"/>
      <c r="CM39" s="6"/>
      <c r="CN39" s="6"/>
      <c r="CO39" s="4"/>
    </row>
    <row r="40" spans="1:93" ht="16.149999999999999" customHeight="1" x14ac:dyDescent="0.2">
      <c r="A40" s="174" t="s">
        <v>57</v>
      </c>
      <c r="B40" s="175"/>
      <c r="C40" s="30"/>
      <c r="D40" s="33"/>
      <c r="E40" s="33"/>
      <c r="F40" s="33"/>
      <c r="G40" s="34"/>
      <c r="H40" s="33"/>
      <c r="I40" s="33"/>
      <c r="J40" s="32"/>
      <c r="K40" s="35"/>
      <c r="L40" s="51"/>
      <c r="M40" s="53"/>
      <c r="N40" s="79"/>
      <c r="O40" s="10"/>
      <c r="P40" s="10"/>
      <c r="BY40" s="2"/>
      <c r="CA40" s="3"/>
      <c r="CH40" s="6"/>
      <c r="CI40" s="6"/>
      <c r="CJ40" s="6"/>
      <c r="CK40" s="6"/>
      <c r="CL40" s="6"/>
      <c r="CM40" s="6"/>
      <c r="CN40" s="6"/>
      <c r="CO40" s="4"/>
    </row>
    <row r="41" spans="1:93" ht="16.149999999999999" customHeight="1" x14ac:dyDescent="0.2">
      <c r="A41" s="174" t="s">
        <v>58</v>
      </c>
      <c r="B41" s="175"/>
      <c r="C41" s="30"/>
      <c r="D41" s="33"/>
      <c r="E41" s="33"/>
      <c r="F41" s="33"/>
      <c r="G41" s="34"/>
      <c r="H41" s="33"/>
      <c r="I41" s="33"/>
      <c r="J41" s="32"/>
      <c r="K41" s="80">
        <f>SUM(L41+M41)</f>
        <v>0</v>
      </c>
      <c r="L41" s="30"/>
      <c r="M41" s="31"/>
      <c r="N41" s="79"/>
      <c r="O41" s="10"/>
      <c r="P41" s="10"/>
      <c r="BY41" s="2"/>
      <c r="CA41" s="3"/>
      <c r="CH41" s="6"/>
      <c r="CI41" s="6"/>
      <c r="CJ41" s="6"/>
      <c r="CK41" s="6"/>
      <c r="CL41" s="6"/>
      <c r="CM41" s="6"/>
      <c r="CN41" s="6"/>
      <c r="CO41" s="4"/>
    </row>
    <row r="42" spans="1:93" ht="16.149999999999999" customHeight="1" x14ac:dyDescent="0.2">
      <c r="A42" s="176" t="s">
        <v>59</v>
      </c>
      <c r="B42" s="177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10"/>
      <c r="P42" s="10"/>
      <c r="BY42" s="2"/>
      <c r="CA42" s="3"/>
      <c r="CH42" s="6"/>
      <c r="CI42" s="6"/>
      <c r="CJ42" s="6"/>
      <c r="CK42" s="6"/>
      <c r="CL42" s="6"/>
      <c r="CM42" s="6"/>
      <c r="CN42" s="6"/>
      <c r="CO42" s="4"/>
    </row>
    <row r="43" spans="1:93" ht="16.149999999999999" customHeight="1" x14ac:dyDescent="0.2">
      <c r="A43" s="178" t="s">
        <v>60</v>
      </c>
      <c r="B43" s="179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10"/>
      <c r="P43" s="10"/>
      <c r="BY43" s="2"/>
      <c r="CA43" s="3"/>
      <c r="CH43" s="6"/>
      <c r="CI43" s="6"/>
      <c r="CJ43" s="6"/>
      <c r="CK43" s="6"/>
      <c r="CL43" s="6"/>
      <c r="CM43" s="6"/>
      <c r="CN43" s="6"/>
      <c r="CO43" s="4"/>
    </row>
    <row r="44" spans="1:93" ht="16.149999999999999" customHeight="1" x14ac:dyDescent="0.2">
      <c r="A44" s="180" t="s">
        <v>61</v>
      </c>
      <c r="B44" s="181"/>
      <c r="C44" s="91">
        <f t="shared" ref="C44:J44" si="2">SUM(C33:C43)</f>
        <v>0</v>
      </c>
      <c r="D44" s="92">
        <f>SUM(D33:D43)</f>
        <v>1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19</v>
      </c>
      <c r="L44" s="91">
        <f>SUM(L33+L34+L35+L36+L41+L43)</f>
        <v>4</v>
      </c>
      <c r="M44" s="96">
        <f>SUM(M33+M34+M35+M36+M41+M43)</f>
        <v>15</v>
      </c>
      <c r="N44" s="79"/>
      <c r="O44" s="10"/>
      <c r="P44" s="10"/>
      <c r="BY44" s="2"/>
      <c r="CA44" s="3"/>
      <c r="CH44" s="6"/>
      <c r="CI44" s="6"/>
      <c r="CJ44" s="6"/>
      <c r="CK44" s="6"/>
      <c r="CL44" s="6"/>
      <c r="CM44" s="6"/>
      <c r="CN44" s="6"/>
      <c r="CO44" s="4"/>
    </row>
    <row r="45" spans="1:93" ht="16.149999999999999" customHeight="1" x14ac:dyDescent="0.2">
      <c r="A45" s="182" t="s">
        <v>62</v>
      </c>
      <c r="B45" s="183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10"/>
      <c r="P45" s="10"/>
      <c r="BY45" s="2"/>
      <c r="CA45" s="3"/>
      <c r="CH45" s="6"/>
      <c r="CI45" s="6"/>
      <c r="CJ45" s="6"/>
      <c r="CK45" s="6"/>
      <c r="CL45" s="6"/>
      <c r="CM45" s="6"/>
      <c r="CN45" s="6"/>
      <c r="CO45" s="4"/>
    </row>
    <row r="46" spans="1:93" ht="31.9" customHeight="1" x14ac:dyDescent="0.2">
      <c r="A46" s="8" t="s">
        <v>63</v>
      </c>
      <c r="B46" s="102"/>
      <c r="C46" s="103"/>
      <c r="D46" s="104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CG46" s="6"/>
      <c r="CH46" s="6"/>
      <c r="CI46" s="6"/>
      <c r="CJ46" s="6"/>
      <c r="CK46" s="6"/>
      <c r="CL46" s="6"/>
      <c r="CM46" s="6"/>
    </row>
    <row r="47" spans="1:93" ht="25.15" customHeight="1" x14ac:dyDescent="0.2">
      <c r="A47" s="184" t="s">
        <v>64</v>
      </c>
      <c r="B47" s="185"/>
      <c r="C47" s="70" t="s">
        <v>65</v>
      </c>
      <c r="D47" s="160" t="s">
        <v>66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CG47" s="6"/>
      <c r="CH47" s="6"/>
      <c r="CI47" s="6"/>
      <c r="CJ47" s="6"/>
      <c r="CK47" s="6"/>
      <c r="CL47" s="6"/>
      <c r="CM47" s="6"/>
    </row>
    <row r="48" spans="1:93" ht="16.149999999999999" customHeight="1" x14ac:dyDescent="0.2">
      <c r="A48" s="170" t="s">
        <v>67</v>
      </c>
      <c r="B48" s="171"/>
      <c r="C48" s="105"/>
      <c r="D48" s="90"/>
      <c r="E48" s="7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CA48" s="4" t="str">
        <f>IF(D48&gt;C48,"Casos/Instituciones deben ser menor o iguales al total Reuniones A. Mayor","")</f>
        <v/>
      </c>
      <c r="CG48" s="6"/>
      <c r="CH48" s="6"/>
      <c r="CI48" s="6"/>
      <c r="CJ48" s="6"/>
      <c r="CK48" s="6"/>
      <c r="CL48" s="6"/>
      <c r="CM48" s="6"/>
    </row>
    <row r="49" spans="1:91" ht="16.149999999999999" customHeight="1" x14ac:dyDescent="0.2">
      <c r="A49" s="172" t="s">
        <v>68</v>
      </c>
      <c r="B49" s="173"/>
      <c r="C49" s="106"/>
      <c r="D49" s="6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CG49" s="6"/>
      <c r="CH49" s="6"/>
      <c r="CI49" s="6"/>
      <c r="CJ49" s="6"/>
      <c r="CK49" s="6"/>
      <c r="CL49" s="6"/>
      <c r="CM49" s="6"/>
    </row>
    <row r="50" spans="1:91" x14ac:dyDescent="0.2">
      <c r="CG50" s="6"/>
      <c r="CH50" s="6"/>
      <c r="CI50" s="6"/>
      <c r="CJ50" s="6"/>
      <c r="CK50" s="6"/>
      <c r="CL50" s="6"/>
      <c r="CM50" s="6"/>
    </row>
    <row r="194" spans="1:104" ht="11.25" customHeight="1" x14ac:dyDescent="0.2"/>
    <row r="195" spans="1:104" s="107" customFormat="1" hidden="1" x14ac:dyDescent="0.2">
      <c r="A195" s="107">
        <f>SUM(B11,B25:B29,C44:M44,C48:C49)</f>
        <v>3674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</row>
  </sheetData>
  <mergeCells count="26">
    <mergeCell ref="A6:P6"/>
    <mergeCell ref="A9:A10"/>
    <mergeCell ref="B9:D9"/>
    <mergeCell ref="E9:F9"/>
    <mergeCell ref="G9:G10"/>
    <mergeCell ref="H9:I9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48:B48"/>
    <mergeCell ref="A49:B49"/>
    <mergeCell ref="A41:B41"/>
    <mergeCell ref="A42:B42"/>
    <mergeCell ref="A43:B43"/>
    <mergeCell ref="A44:B44"/>
    <mergeCell ref="A45:B45"/>
    <mergeCell ref="A47:B47"/>
  </mergeCells>
  <dataValidations count="1">
    <dataValidation type="whole" operator="greaterThanOrEqual" allowBlank="1" showInputMessage="1" showErrorMessage="1" error="Valor no Permitido" sqref="A9:M49" xr:uid="{20EDAC8C-4136-4187-9252-2C36BE65F4DC}">
      <formula1>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Z195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55.5703125" style="2" customWidth="1"/>
    <col min="2" max="2" width="14.5703125" style="2" customWidth="1"/>
    <col min="3" max="4" width="15.7109375" style="2" customWidth="1"/>
    <col min="5" max="7" width="16.140625" style="2" customWidth="1"/>
    <col min="8" max="8" width="16.7109375" style="2" customWidth="1"/>
    <col min="9" max="9" width="15.42578125" style="2" customWidth="1"/>
    <col min="10" max="10" width="18.28515625" style="2" customWidth="1"/>
    <col min="11" max="13" width="14.28515625" style="2" customWidth="1"/>
    <col min="14" max="76" width="11.42578125" style="2"/>
    <col min="77" max="77" width="12.28515625" style="3" customWidth="1"/>
    <col min="78" max="78" width="11.140625" style="3" customWidth="1"/>
    <col min="79" max="92" width="11.140625" style="4" hidden="1" customWidth="1"/>
    <col min="93" max="104" width="11.140625" style="5" hidden="1" customWidth="1"/>
    <col min="105" max="105" width="11.140625" style="2" customWidth="1"/>
    <col min="106" max="16384" width="11.42578125" style="2"/>
  </cols>
  <sheetData>
    <row r="1" spans="1:91" ht="16.149999999999999" customHeight="1" x14ac:dyDescent="0.2">
      <c r="A1" s="1" t="s">
        <v>0</v>
      </c>
    </row>
    <row r="2" spans="1:91" ht="16.149999999999999" customHeight="1" x14ac:dyDescent="0.2">
      <c r="A2" s="1" t="str">
        <f>CONCATENATE("COMUNA: ",[13]NOMBRE!B2," - ","( ",[13]NOMBRE!C2,[13]NOMBRE!D2,[13]NOMBRE!E2,[13]NOMBRE!F2,[13]NOMBRE!G2," )")</f>
        <v>COMUNA: LINARES - ( 07401 )</v>
      </c>
    </row>
    <row r="3" spans="1:91" ht="16.149999999999999" customHeight="1" x14ac:dyDescent="0.2">
      <c r="A3" s="1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</row>
    <row r="4" spans="1:91" ht="16.149999999999999" customHeight="1" x14ac:dyDescent="0.2">
      <c r="A4" s="1" t="str">
        <f>CONCATENATE("MES: ",[13]NOMBRE!B6," - ","( ",[13]NOMBRE!C6,[13]NOMBRE!D6," )")</f>
        <v>MES: DICIEMBRE - ( 12 )</v>
      </c>
    </row>
    <row r="5" spans="1:91" ht="16.149999999999999" customHeight="1" x14ac:dyDescent="0.2">
      <c r="A5" s="1" t="str">
        <f>CONCATENATE("AÑO: ",[13]NOMBRE!B7)</f>
        <v>AÑO: 2019</v>
      </c>
    </row>
    <row r="6" spans="1:91" ht="15" x14ac:dyDescent="0.2">
      <c r="A6" s="194" t="s">
        <v>1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6"/>
      <c r="CH6" s="6"/>
      <c r="CI6" s="6"/>
      <c r="CJ6" s="6"/>
      <c r="CK6" s="6"/>
      <c r="CL6" s="6"/>
      <c r="CM6" s="6"/>
    </row>
    <row r="7" spans="1:91" ht="15" x14ac:dyDescent="0.2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CG7" s="6"/>
      <c r="CH7" s="6"/>
      <c r="CI7" s="6"/>
      <c r="CJ7" s="6"/>
      <c r="CK7" s="6"/>
      <c r="CL7" s="6"/>
      <c r="CM7" s="6"/>
    </row>
    <row r="8" spans="1:91" ht="31.9" customHeight="1" x14ac:dyDescent="0.2">
      <c r="A8" s="8" t="s">
        <v>2</v>
      </c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CG8" s="6"/>
      <c r="CH8" s="6"/>
      <c r="CI8" s="6"/>
      <c r="CJ8" s="6"/>
      <c r="CK8" s="6"/>
      <c r="CL8" s="6"/>
      <c r="CM8" s="6"/>
    </row>
    <row r="9" spans="1:91" ht="25.15" customHeight="1" x14ac:dyDescent="0.2">
      <c r="A9" s="195" t="s">
        <v>3</v>
      </c>
      <c r="B9" s="197" t="s">
        <v>4</v>
      </c>
      <c r="C9" s="198"/>
      <c r="D9" s="199"/>
      <c r="E9" s="184" t="s">
        <v>5</v>
      </c>
      <c r="F9" s="185"/>
      <c r="G9" s="187" t="s">
        <v>6</v>
      </c>
      <c r="H9" s="197" t="s">
        <v>7</v>
      </c>
      <c r="I9" s="199"/>
      <c r="M9" s="10"/>
      <c r="N9" s="10"/>
      <c r="O9" s="10"/>
      <c r="P9" s="10"/>
      <c r="CG9" s="6"/>
      <c r="CH9" s="6"/>
      <c r="CI9" s="6"/>
      <c r="CJ9" s="6"/>
      <c r="CK9" s="6"/>
      <c r="CL9" s="6"/>
      <c r="CM9" s="6"/>
    </row>
    <row r="10" spans="1:91" ht="37.15" customHeight="1" x14ac:dyDescent="0.2">
      <c r="A10" s="196"/>
      <c r="B10" s="169" t="s">
        <v>8</v>
      </c>
      <c r="C10" s="12" t="s">
        <v>9</v>
      </c>
      <c r="D10" s="13" t="s">
        <v>10</v>
      </c>
      <c r="E10" s="14" t="s">
        <v>11</v>
      </c>
      <c r="F10" s="166" t="s">
        <v>12</v>
      </c>
      <c r="G10" s="200"/>
      <c r="H10" s="14" t="s">
        <v>13</v>
      </c>
      <c r="I10" s="166" t="s">
        <v>14</v>
      </c>
      <c r="M10" s="10"/>
      <c r="N10" s="10"/>
      <c r="O10" s="10"/>
      <c r="P10" s="10"/>
      <c r="CG10" s="6"/>
      <c r="CH10" s="6"/>
      <c r="CI10" s="6"/>
      <c r="CJ10" s="6"/>
      <c r="CK10" s="6"/>
      <c r="CL10" s="6"/>
      <c r="CM10" s="6"/>
    </row>
    <row r="11" spans="1:91" ht="16.149999999999999" customHeight="1" x14ac:dyDescent="0.2">
      <c r="A11" s="16" t="s">
        <v>15</v>
      </c>
      <c r="B11" s="17">
        <f t="shared" ref="B11:B29" si="0">SUM(C11+D11)</f>
        <v>63</v>
      </c>
      <c r="C11" s="18">
        <f t="shared" ref="C11:I11" si="1">SUM(C12:C24)</f>
        <v>20</v>
      </c>
      <c r="D11" s="19">
        <f t="shared" si="1"/>
        <v>43</v>
      </c>
      <c r="E11" s="18">
        <f t="shared" si="1"/>
        <v>63</v>
      </c>
      <c r="F11" s="20">
        <f t="shared" si="1"/>
        <v>52</v>
      </c>
      <c r="G11" s="19">
        <f t="shared" si="1"/>
        <v>0</v>
      </c>
      <c r="H11" s="21">
        <f t="shared" si="1"/>
        <v>16</v>
      </c>
      <c r="I11" s="20">
        <f t="shared" si="1"/>
        <v>0</v>
      </c>
      <c r="M11" s="10"/>
      <c r="N11" s="10"/>
      <c r="O11" s="10"/>
      <c r="P11" s="10"/>
      <c r="CG11" s="6"/>
      <c r="CH11" s="6"/>
      <c r="CI11" s="6"/>
      <c r="CJ11" s="6"/>
      <c r="CK11" s="6"/>
      <c r="CL11" s="6"/>
      <c r="CM11" s="6"/>
    </row>
    <row r="12" spans="1:91" ht="16.149999999999999" customHeight="1" x14ac:dyDescent="0.2">
      <c r="A12" s="22" t="s">
        <v>16</v>
      </c>
      <c r="B12" s="23">
        <f>SUM(C12+D12)</f>
        <v>11</v>
      </c>
      <c r="C12" s="24">
        <v>1</v>
      </c>
      <c r="D12" s="25">
        <v>10</v>
      </c>
      <c r="E12" s="24">
        <v>11</v>
      </c>
      <c r="F12" s="26">
        <v>12</v>
      </c>
      <c r="G12" s="25">
        <v>0</v>
      </c>
      <c r="H12" s="27">
        <v>5</v>
      </c>
      <c r="I12" s="26">
        <v>0</v>
      </c>
      <c r="M12" s="10"/>
      <c r="N12" s="10"/>
      <c r="O12" s="10"/>
      <c r="P12" s="10"/>
      <c r="CG12" s="6"/>
      <c r="CH12" s="6"/>
      <c r="CI12" s="6"/>
      <c r="CJ12" s="6"/>
      <c r="CK12" s="6"/>
      <c r="CL12" s="6"/>
      <c r="CM12" s="6"/>
    </row>
    <row r="13" spans="1:91" ht="16.149999999999999" customHeight="1" x14ac:dyDescent="0.2">
      <c r="A13" s="28" t="s">
        <v>17</v>
      </c>
      <c r="B13" s="29">
        <f>SUM(C13+D13)</f>
        <v>6</v>
      </c>
      <c r="C13" s="30">
        <v>3</v>
      </c>
      <c r="D13" s="31">
        <v>3</v>
      </c>
      <c r="E13" s="30">
        <v>6</v>
      </c>
      <c r="F13" s="32">
        <v>3</v>
      </c>
      <c r="G13" s="31">
        <v>0</v>
      </c>
      <c r="H13" s="33">
        <v>2</v>
      </c>
      <c r="I13" s="32">
        <v>0</v>
      </c>
      <c r="M13" s="10"/>
      <c r="N13" s="10"/>
      <c r="O13" s="10"/>
      <c r="P13" s="10"/>
      <c r="CG13" s="6"/>
      <c r="CH13" s="6"/>
      <c r="CI13" s="6"/>
      <c r="CJ13" s="6"/>
      <c r="CK13" s="6"/>
      <c r="CL13" s="6"/>
      <c r="CM13" s="6"/>
    </row>
    <row r="14" spans="1:91" ht="16.149999999999999" customHeight="1" x14ac:dyDescent="0.2">
      <c r="A14" s="28" t="s">
        <v>18</v>
      </c>
      <c r="B14" s="29">
        <f t="shared" si="0"/>
        <v>2</v>
      </c>
      <c r="C14" s="30">
        <v>0</v>
      </c>
      <c r="D14" s="31">
        <v>2</v>
      </c>
      <c r="E14" s="30">
        <v>2</v>
      </c>
      <c r="F14" s="31">
        <v>5</v>
      </c>
      <c r="G14" s="31">
        <v>0</v>
      </c>
      <c r="H14" s="34">
        <v>0</v>
      </c>
      <c r="I14" s="31">
        <v>0</v>
      </c>
      <c r="M14" s="10"/>
      <c r="N14" s="10"/>
      <c r="O14" s="10"/>
      <c r="P14" s="10"/>
      <c r="CG14" s="6"/>
      <c r="CH14" s="6"/>
      <c r="CI14" s="6"/>
      <c r="CJ14" s="6"/>
      <c r="CK14" s="6"/>
      <c r="CL14" s="6"/>
      <c r="CM14" s="6"/>
    </row>
    <row r="15" spans="1:91" ht="16.149999999999999" customHeight="1" x14ac:dyDescent="0.2">
      <c r="A15" s="28" t="s">
        <v>19</v>
      </c>
      <c r="B15" s="29">
        <f t="shared" si="0"/>
        <v>20</v>
      </c>
      <c r="C15" s="30">
        <v>6</v>
      </c>
      <c r="D15" s="31">
        <v>14</v>
      </c>
      <c r="E15" s="30">
        <v>20</v>
      </c>
      <c r="F15" s="31">
        <v>13</v>
      </c>
      <c r="G15" s="31">
        <v>0</v>
      </c>
      <c r="H15" s="34">
        <v>3</v>
      </c>
      <c r="I15" s="31">
        <v>0</v>
      </c>
      <c r="M15" s="10"/>
      <c r="N15" s="10"/>
      <c r="O15" s="10"/>
      <c r="P15" s="10"/>
      <c r="CG15" s="6"/>
      <c r="CH15" s="6"/>
      <c r="CI15" s="6"/>
      <c r="CJ15" s="6"/>
      <c r="CK15" s="6"/>
      <c r="CL15" s="6"/>
      <c r="CM15" s="6"/>
    </row>
    <row r="16" spans="1:91" ht="25.15" customHeight="1" x14ac:dyDescent="0.2">
      <c r="A16" s="28" t="s">
        <v>20</v>
      </c>
      <c r="B16" s="29">
        <f t="shared" si="0"/>
        <v>0</v>
      </c>
      <c r="C16" s="30">
        <v>0</v>
      </c>
      <c r="D16" s="31">
        <v>0</v>
      </c>
      <c r="E16" s="30">
        <v>0</v>
      </c>
      <c r="F16" s="31">
        <v>0</v>
      </c>
      <c r="G16" s="35">
        <v>0</v>
      </c>
      <c r="H16" s="34">
        <v>0</v>
      </c>
      <c r="I16" s="31">
        <v>0</v>
      </c>
      <c r="M16" s="10"/>
      <c r="N16" s="10"/>
      <c r="O16" s="10"/>
      <c r="P16" s="10"/>
      <c r="CG16" s="6"/>
      <c r="CH16" s="6"/>
      <c r="CI16" s="6"/>
      <c r="CJ16" s="6"/>
      <c r="CK16" s="6"/>
      <c r="CL16" s="6"/>
      <c r="CM16" s="6"/>
    </row>
    <row r="17" spans="1:93" ht="16.149999999999999" customHeight="1" x14ac:dyDescent="0.2">
      <c r="A17" s="28" t="s">
        <v>21</v>
      </c>
      <c r="B17" s="29">
        <f t="shared" si="0"/>
        <v>0</v>
      </c>
      <c r="C17" s="30">
        <v>0</v>
      </c>
      <c r="D17" s="31">
        <v>0</v>
      </c>
      <c r="E17" s="30">
        <v>0</v>
      </c>
      <c r="F17" s="31">
        <v>0</v>
      </c>
      <c r="G17" s="35">
        <v>0</v>
      </c>
      <c r="H17" s="34">
        <v>0</v>
      </c>
      <c r="I17" s="31">
        <v>0</v>
      </c>
      <c r="M17" s="10"/>
      <c r="N17" s="10"/>
      <c r="O17" s="10"/>
      <c r="P17" s="10"/>
      <c r="CG17" s="6"/>
      <c r="CH17" s="6"/>
      <c r="CI17" s="6"/>
      <c r="CJ17" s="6"/>
      <c r="CK17" s="6"/>
      <c r="CL17" s="6"/>
      <c r="CM17" s="6"/>
    </row>
    <row r="18" spans="1:93" ht="16.149999999999999" customHeight="1" x14ac:dyDescent="0.2">
      <c r="A18" s="28" t="s">
        <v>22</v>
      </c>
      <c r="B18" s="29">
        <f t="shared" si="0"/>
        <v>0</v>
      </c>
      <c r="C18" s="30">
        <v>0</v>
      </c>
      <c r="D18" s="31">
        <v>0</v>
      </c>
      <c r="E18" s="30">
        <v>0</v>
      </c>
      <c r="F18" s="31">
        <v>0</v>
      </c>
      <c r="G18" s="35">
        <v>0</v>
      </c>
      <c r="H18" s="34">
        <v>0</v>
      </c>
      <c r="I18" s="31">
        <v>0</v>
      </c>
      <c r="M18" s="10"/>
      <c r="N18" s="10"/>
      <c r="O18" s="10"/>
      <c r="P18" s="10"/>
      <c r="CG18" s="6"/>
      <c r="CH18" s="6"/>
      <c r="CI18" s="6"/>
      <c r="CJ18" s="6"/>
      <c r="CK18" s="6"/>
      <c r="CL18" s="6"/>
      <c r="CM18" s="6"/>
    </row>
    <row r="19" spans="1:93" ht="16.149999999999999" customHeight="1" x14ac:dyDescent="0.2">
      <c r="A19" s="28" t="s">
        <v>23</v>
      </c>
      <c r="B19" s="29">
        <f t="shared" si="0"/>
        <v>2</v>
      </c>
      <c r="C19" s="30">
        <v>2</v>
      </c>
      <c r="D19" s="31">
        <v>0</v>
      </c>
      <c r="E19" s="30">
        <v>2</v>
      </c>
      <c r="F19" s="31">
        <v>0</v>
      </c>
      <c r="G19" s="31">
        <v>0</v>
      </c>
      <c r="H19" s="34">
        <v>0</v>
      </c>
      <c r="I19" s="31">
        <v>0</v>
      </c>
      <c r="M19" s="10"/>
      <c r="N19" s="10"/>
      <c r="O19" s="10"/>
      <c r="P19" s="10"/>
      <c r="CG19" s="6"/>
      <c r="CH19" s="6"/>
      <c r="CI19" s="6"/>
      <c r="CJ19" s="6"/>
      <c r="CK19" s="6"/>
      <c r="CL19" s="6"/>
      <c r="CM19" s="6"/>
    </row>
    <row r="20" spans="1:93" ht="16.149999999999999" customHeight="1" x14ac:dyDescent="0.2">
      <c r="A20" s="28" t="s">
        <v>24</v>
      </c>
      <c r="B20" s="29">
        <f t="shared" si="0"/>
        <v>13</v>
      </c>
      <c r="C20" s="30">
        <v>5</v>
      </c>
      <c r="D20" s="31">
        <v>8</v>
      </c>
      <c r="E20" s="30">
        <v>13</v>
      </c>
      <c r="F20" s="31">
        <v>12</v>
      </c>
      <c r="G20" s="31">
        <v>0</v>
      </c>
      <c r="H20" s="34">
        <v>6</v>
      </c>
      <c r="I20" s="31">
        <v>0</v>
      </c>
      <c r="M20" s="10"/>
      <c r="N20" s="10"/>
      <c r="O20" s="10"/>
      <c r="P20" s="10"/>
      <c r="CG20" s="6"/>
      <c r="CH20" s="6"/>
      <c r="CI20" s="6"/>
      <c r="CJ20" s="6"/>
      <c r="CK20" s="6"/>
      <c r="CL20" s="6"/>
      <c r="CM20" s="6"/>
    </row>
    <row r="21" spans="1:93" ht="16.149999999999999" customHeight="1" x14ac:dyDescent="0.2">
      <c r="A21" s="28" t="s">
        <v>25</v>
      </c>
      <c r="B21" s="29">
        <f t="shared" si="0"/>
        <v>0</v>
      </c>
      <c r="C21" s="30">
        <v>0</v>
      </c>
      <c r="D21" s="31">
        <v>0</v>
      </c>
      <c r="E21" s="30">
        <v>0</v>
      </c>
      <c r="F21" s="31">
        <v>7</v>
      </c>
      <c r="G21" s="31">
        <v>0</v>
      </c>
      <c r="H21" s="34">
        <v>0</v>
      </c>
      <c r="I21" s="31">
        <v>0</v>
      </c>
      <c r="M21" s="10"/>
      <c r="N21" s="10"/>
      <c r="O21" s="10"/>
      <c r="P21" s="10"/>
      <c r="CG21" s="6"/>
      <c r="CH21" s="6"/>
      <c r="CI21" s="6"/>
      <c r="CJ21" s="6"/>
      <c r="CK21" s="6"/>
      <c r="CL21" s="6"/>
      <c r="CM21" s="6"/>
    </row>
    <row r="22" spans="1:93" ht="16.149999999999999" customHeight="1" x14ac:dyDescent="0.2">
      <c r="A22" s="36" t="s">
        <v>26</v>
      </c>
      <c r="B22" s="37">
        <f t="shared" si="0"/>
        <v>9</v>
      </c>
      <c r="C22" s="30">
        <v>3</v>
      </c>
      <c r="D22" s="31">
        <v>6</v>
      </c>
      <c r="E22" s="30">
        <v>9</v>
      </c>
      <c r="F22" s="31">
        <v>0</v>
      </c>
      <c r="G22" s="31">
        <v>0</v>
      </c>
      <c r="H22" s="34">
        <v>0</v>
      </c>
      <c r="I22" s="32">
        <v>0</v>
      </c>
      <c r="M22" s="10"/>
      <c r="N22" s="10"/>
      <c r="O22" s="10"/>
      <c r="P22" s="10"/>
      <c r="CG22" s="6"/>
      <c r="CH22" s="6"/>
      <c r="CI22" s="6"/>
      <c r="CJ22" s="6"/>
      <c r="CK22" s="6"/>
      <c r="CL22" s="6"/>
      <c r="CM22" s="6"/>
    </row>
    <row r="23" spans="1:93" ht="16.149999999999999" customHeight="1" x14ac:dyDescent="0.2">
      <c r="A23" s="38" t="s">
        <v>27</v>
      </c>
      <c r="B23" s="37">
        <f t="shared" si="0"/>
        <v>0</v>
      </c>
      <c r="C23" s="30"/>
      <c r="D23" s="31"/>
      <c r="E23" s="30">
        <v>0</v>
      </c>
      <c r="F23" s="31">
        <v>0</v>
      </c>
      <c r="G23" s="31">
        <v>0</v>
      </c>
      <c r="H23" s="34">
        <v>0</v>
      </c>
      <c r="I23" s="32">
        <v>0</v>
      </c>
      <c r="N23" s="10"/>
      <c r="O23" s="10"/>
      <c r="P23" s="10"/>
      <c r="CG23" s="6"/>
      <c r="CH23" s="6"/>
      <c r="CI23" s="6"/>
      <c r="CJ23" s="6"/>
      <c r="CK23" s="6"/>
      <c r="CL23" s="6"/>
      <c r="CM23" s="6"/>
    </row>
    <row r="24" spans="1:93" ht="16.149999999999999" customHeight="1" thickBot="1" x14ac:dyDescent="0.25">
      <c r="A24" s="39" t="s">
        <v>28</v>
      </c>
      <c r="B24" s="40">
        <f t="shared" si="0"/>
        <v>0</v>
      </c>
      <c r="C24" s="41"/>
      <c r="D24" s="42"/>
      <c r="E24" s="41">
        <v>0</v>
      </c>
      <c r="F24" s="42">
        <v>0</v>
      </c>
      <c r="G24" s="42">
        <v>0</v>
      </c>
      <c r="H24" s="43">
        <v>0</v>
      </c>
      <c r="I24" s="44">
        <v>0</v>
      </c>
      <c r="N24" s="10"/>
      <c r="O24" s="10"/>
      <c r="P24" s="10"/>
      <c r="CG24" s="6"/>
      <c r="CH24" s="6"/>
      <c r="CI24" s="6"/>
      <c r="CJ24" s="6"/>
      <c r="CK24" s="6"/>
      <c r="CL24" s="6"/>
      <c r="CM24" s="6"/>
    </row>
    <row r="25" spans="1:93" ht="16.149999999999999" customHeight="1" thickTop="1" x14ac:dyDescent="0.2">
      <c r="A25" s="45" t="s">
        <v>29</v>
      </c>
      <c r="B25" s="23">
        <f t="shared" si="0"/>
        <v>3558</v>
      </c>
      <c r="C25" s="24">
        <v>1264</v>
      </c>
      <c r="D25" s="25">
        <v>2294</v>
      </c>
      <c r="E25" s="46"/>
      <c r="F25" s="47"/>
      <c r="G25" s="48"/>
      <c r="H25" s="49"/>
      <c r="I25" s="47"/>
      <c r="M25" s="10"/>
      <c r="N25" s="10"/>
      <c r="O25" s="10"/>
      <c r="P25" s="10"/>
      <c r="CG25" s="6"/>
      <c r="CH25" s="6"/>
      <c r="CI25" s="6"/>
      <c r="CJ25" s="6"/>
      <c r="CK25" s="6"/>
      <c r="CL25" s="6"/>
      <c r="CM25" s="6"/>
    </row>
    <row r="26" spans="1:93" ht="16.149999999999999" customHeight="1" x14ac:dyDescent="0.2">
      <c r="A26" s="50" t="s">
        <v>30</v>
      </c>
      <c r="B26" s="29">
        <f t="shared" si="0"/>
        <v>1</v>
      </c>
      <c r="C26" s="30"/>
      <c r="D26" s="31">
        <v>1</v>
      </c>
      <c r="E26" s="51"/>
      <c r="F26" s="52"/>
      <c r="G26" s="53"/>
      <c r="H26" s="54"/>
      <c r="I26" s="52"/>
      <c r="M26" s="10"/>
      <c r="N26" s="10"/>
      <c r="O26" s="10"/>
      <c r="P26" s="10"/>
      <c r="CG26" s="6"/>
      <c r="CH26" s="6"/>
      <c r="CI26" s="6"/>
      <c r="CJ26" s="6"/>
      <c r="CK26" s="6"/>
      <c r="CL26" s="6"/>
      <c r="CM26" s="6"/>
    </row>
    <row r="27" spans="1:93" ht="16.149999999999999" customHeight="1" x14ac:dyDescent="0.2">
      <c r="A27" s="50" t="s">
        <v>31</v>
      </c>
      <c r="B27" s="29">
        <f t="shared" si="0"/>
        <v>66</v>
      </c>
      <c r="C27" s="30">
        <v>23</v>
      </c>
      <c r="D27" s="31">
        <v>43</v>
      </c>
      <c r="E27" s="51"/>
      <c r="F27" s="52"/>
      <c r="G27" s="53"/>
      <c r="H27" s="54"/>
      <c r="I27" s="52"/>
      <c r="M27" s="10"/>
      <c r="N27" s="10"/>
      <c r="O27" s="10"/>
      <c r="P27" s="10"/>
      <c r="CG27" s="6"/>
      <c r="CH27" s="6"/>
      <c r="CI27" s="6"/>
      <c r="CJ27" s="6"/>
      <c r="CK27" s="6"/>
      <c r="CL27" s="6"/>
      <c r="CM27" s="6"/>
    </row>
    <row r="28" spans="1:93" ht="16.149999999999999" customHeight="1" x14ac:dyDescent="0.2">
      <c r="A28" s="50" t="s">
        <v>32</v>
      </c>
      <c r="B28" s="29">
        <f t="shared" si="0"/>
        <v>0</v>
      </c>
      <c r="C28" s="30"/>
      <c r="D28" s="31"/>
      <c r="E28" s="46"/>
      <c r="F28" s="47"/>
      <c r="G28" s="48"/>
      <c r="H28" s="49"/>
      <c r="I28" s="47"/>
      <c r="M28" s="10"/>
      <c r="N28" s="10"/>
      <c r="O28" s="10"/>
      <c r="P28" s="10"/>
      <c r="CG28" s="6"/>
      <c r="CH28" s="6"/>
      <c r="CI28" s="6"/>
      <c r="CJ28" s="6"/>
      <c r="CK28" s="6"/>
      <c r="CL28" s="6"/>
      <c r="CM28" s="6"/>
    </row>
    <row r="29" spans="1:93" ht="16.149999999999999" customHeight="1" x14ac:dyDescent="0.2">
      <c r="A29" s="164" t="s">
        <v>33</v>
      </c>
      <c r="B29" s="56">
        <f t="shared" si="0"/>
        <v>10</v>
      </c>
      <c r="C29" s="57">
        <v>6</v>
      </c>
      <c r="D29" s="58">
        <v>4</v>
      </c>
      <c r="E29" s="59"/>
      <c r="F29" s="60"/>
      <c r="G29" s="61"/>
      <c r="H29" s="62"/>
      <c r="I29" s="60"/>
      <c r="M29" s="10"/>
      <c r="N29" s="10"/>
      <c r="O29" s="10"/>
      <c r="P29" s="10"/>
      <c r="CG29" s="6"/>
      <c r="CH29" s="6"/>
      <c r="CI29" s="6"/>
      <c r="CJ29" s="6"/>
      <c r="CK29" s="6"/>
      <c r="CL29" s="6"/>
      <c r="CM29" s="6"/>
    </row>
    <row r="30" spans="1:93" ht="31.9" customHeight="1" x14ac:dyDescent="0.2">
      <c r="A30" s="63" t="s">
        <v>34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CG30" s="6"/>
      <c r="CH30" s="6"/>
      <c r="CI30" s="6"/>
      <c r="CJ30" s="6"/>
      <c r="CK30" s="6"/>
      <c r="CL30" s="6"/>
      <c r="CM30" s="6"/>
    </row>
    <row r="31" spans="1:93" ht="16.149999999999999" customHeight="1" x14ac:dyDescent="0.2">
      <c r="A31" s="186" t="s">
        <v>35</v>
      </c>
      <c r="B31" s="187"/>
      <c r="C31" s="184" t="s">
        <v>36</v>
      </c>
      <c r="D31" s="190"/>
      <c r="E31" s="190"/>
      <c r="F31" s="191"/>
      <c r="G31" s="190" t="s">
        <v>37</v>
      </c>
      <c r="H31" s="190"/>
      <c r="I31" s="190"/>
      <c r="J31" s="190"/>
      <c r="K31" s="190" t="s">
        <v>38</v>
      </c>
      <c r="L31" s="190"/>
      <c r="M31" s="190"/>
      <c r="N31" s="64"/>
      <c r="O31" s="10"/>
      <c r="P31" s="10"/>
      <c r="Q31" s="10"/>
      <c r="BY31" s="2"/>
      <c r="CA31" s="3"/>
      <c r="CH31" s="6"/>
      <c r="CI31" s="6"/>
      <c r="CJ31" s="6"/>
      <c r="CK31" s="6"/>
      <c r="CL31" s="6"/>
      <c r="CM31" s="6"/>
      <c r="CN31" s="6"/>
      <c r="CO31" s="4"/>
    </row>
    <row r="32" spans="1:93" ht="77.25" customHeight="1" x14ac:dyDescent="0.2">
      <c r="A32" s="188"/>
      <c r="B32" s="189"/>
      <c r="C32" s="14" t="s">
        <v>39</v>
      </c>
      <c r="D32" s="65" t="s">
        <v>40</v>
      </c>
      <c r="E32" s="65" t="s">
        <v>41</v>
      </c>
      <c r="F32" s="66" t="s">
        <v>42</v>
      </c>
      <c r="G32" s="167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4" t="s">
        <v>48</v>
      </c>
      <c r="M32" s="165" t="s">
        <v>49</v>
      </c>
      <c r="N32" s="72"/>
      <c r="O32" s="10"/>
      <c r="P32" s="10"/>
      <c r="BY32" s="2"/>
      <c r="CA32" s="3"/>
      <c r="CH32" s="6"/>
      <c r="CI32" s="6"/>
      <c r="CJ32" s="6"/>
      <c r="CK32" s="6"/>
      <c r="CL32" s="6"/>
      <c r="CM32" s="6"/>
      <c r="CN32" s="6"/>
      <c r="CO32" s="4"/>
    </row>
    <row r="33" spans="1:93" ht="16.149999999999999" customHeight="1" x14ac:dyDescent="0.2">
      <c r="A33" s="192" t="s">
        <v>50</v>
      </c>
      <c r="B33" s="193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10"/>
      <c r="P33" s="10"/>
      <c r="BY33" s="2"/>
      <c r="CA33" s="3"/>
      <c r="CH33" s="6"/>
      <c r="CI33" s="6"/>
      <c r="CJ33" s="6"/>
      <c r="CK33" s="6"/>
      <c r="CL33" s="6"/>
      <c r="CM33" s="6"/>
      <c r="CN33" s="6"/>
      <c r="CO33" s="4"/>
    </row>
    <row r="34" spans="1:93" ht="16.149999999999999" customHeight="1" x14ac:dyDescent="0.2">
      <c r="A34" s="174" t="s">
        <v>51</v>
      </c>
      <c r="B34" s="175"/>
      <c r="C34" s="30"/>
      <c r="D34" s="33"/>
      <c r="E34" s="33"/>
      <c r="F34" s="33"/>
      <c r="G34" s="34"/>
      <c r="H34" s="33"/>
      <c r="I34" s="33"/>
      <c r="J34" s="32"/>
      <c r="K34" s="80">
        <f>SUM(L34+M34)</f>
        <v>0</v>
      </c>
      <c r="L34" s="30"/>
      <c r="M34" s="31"/>
      <c r="N34" s="79"/>
      <c r="O34" s="10"/>
      <c r="P34" s="10"/>
      <c r="BY34" s="2"/>
      <c r="CA34" s="3"/>
      <c r="CH34" s="6"/>
      <c r="CI34" s="6"/>
      <c r="CJ34" s="6"/>
      <c r="CK34" s="6"/>
      <c r="CL34" s="6"/>
      <c r="CM34" s="6"/>
      <c r="CN34" s="6"/>
      <c r="CO34" s="4"/>
    </row>
    <row r="35" spans="1:93" ht="16.149999999999999" customHeight="1" x14ac:dyDescent="0.2">
      <c r="A35" s="174" t="s">
        <v>52</v>
      </c>
      <c r="B35" s="175"/>
      <c r="C35" s="30"/>
      <c r="D35" s="33"/>
      <c r="E35" s="33"/>
      <c r="F35" s="33"/>
      <c r="G35" s="34"/>
      <c r="H35" s="33"/>
      <c r="I35" s="33"/>
      <c r="J35" s="32"/>
      <c r="K35" s="80">
        <f>SUM(L35+M35)</f>
        <v>0</v>
      </c>
      <c r="L35" s="30"/>
      <c r="M35" s="31"/>
      <c r="N35" s="79"/>
      <c r="O35" s="10"/>
      <c r="P35" s="10"/>
      <c r="BY35" s="2"/>
      <c r="CA35" s="3"/>
      <c r="CH35" s="6"/>
      <c r="CI35" s="6"/>
      <c r="CJ35" s="6"/>
      <c r="CK35" s="6"/>
      <c r="CL35" s="6"/>
      <c r="CM35" s="6"/>
      <c r="CN35" s="6"/>
      <c r="CO35" s="4"/>
    </row>
    <row r="36" spans="1:93" ht="16.149999999999999" customHeight="1" x14ac:dyDescent="0.2">
      <c r="A36" s="174" t="s">
        <v>53</v>
      </c>
      <c r="B36" s="175"/>
      <c r="C36" s="30"/>
      <c r="D36" s="33">
        <v>1</v>
      </c>
      <c r="E36" s="33"/>
      <c r="F36" s="33"/>
      <c r="G36" s="34"/>
      <c r="H36" s="33"/>
      <c r="I36" s="33"/>
      <c r="J36" s="32"/>
      <c r="K36" s="80">
        <f>SUM(L36+M36)</f>
        <v>23</v>
      </c>
      <c r="L36" s="30">
        <v>6</v>
      </c>
      <c r="M36" s="31">
        <v>17</v>
      </c>
      <c r="N36" s="79"/>
      <c r="O36" s="10"/>
      <c r="P36" s="10"/>
      <c r="BY36" s="2"/>
      <c r="CA36" s="3"/>
      <c r="CH36" s="6"/>
      <c r="CI36" s="6"/>
      <c r="CJ36" s="6"/>
      <c r="CK36" s="6"/>
      <c r="CL36" s="6"/>
      <c r="CM36" s="6"/>
      <c r="CN36" s="6"/>
      <c r="CO36" s="4"/>
    </row>
    <row r="37" spans="1:93" ht="16.149999999999999" customHeight="1" x14ac:dyDescent="0.2">
      <c r="A37" s="174" t="s">
        <v>54</v>
      </c>
      <c r="B37" s="175"/>
      <c r="C37" s="30"/>
      <c r="D37" s="33"/>
      <c r="E37" s="33"/>
      <c r="F37" s="33"/>
      <c r="G37" s="34"/>
      <c r="H37" s="33"/>
      <c r="I37" s="33"/>
      <c r="J37" s="32"/>
      <c r="K37" s="81"/>
      <c r="L37" s="51"/>
      <c r="M37" s="53"/>
      <c r="N37" s="79"/>
      <c r="O37" s="10"/>
      <c r="P37" s="10"/>
      <c r="BY37" s="2"/>
      <c r="CA37" s="3"/>
      <c r="CH37" s="6"/>
      <c r="CI37" s="6"/>
      <c r="CJ37" s="6"/>
      <c r="CK37" s="6"/>
      <c r="CL37" s="6"/>
      <c r="CM37" s="6"/>
      <c r="CN37" s="6"/>
      <c r="CO37" s="4"/>
    </row>
    <row r="38" spans="1:93" ht="16.149999999999999" customHeight="1" x14ac:dyDescent="0.2">
      <c r="A38" s="174" t="s">
        <v>55</v>
      </c>
      <c r="B38" s="175"/>
      <c r="C38" s="30"/>
      <c r="D38" s="33"/>
      <c r="E38" s="33"/>
      <c r="F38" s="33"/>
      <c r="G38" s="34"/>
      <c r="H38" s="33"/>
      <c r="I38" s="33"/>
      <c r="J38" s="32"/>
      <c r="K38" s="81"/>
      <c r="L38" s="51"/>
      <c r="M38" s="53"/>
      <c r="N38" s="79"/>
      <c r="O38" s="10"/>
      <c r="P38" s="10"/>
      <c r="BY38" s="2"/>
      <c r="CA38" s="3"/>
      <c r="CH38" s="6"/>
      <c r="CI38" s="6"/>
      <c r="CJ38" s="6"/>
      <c r="CK38" s="6"/>
      <c r="CL38" s="6"/>
      <c r="CM38" s="6"/>
      <c r="CN38" s="6"/>
      <c r="CO38" s="4"/>
    </row>
    <row r="39" spans="1:93" ht="16.149999999999999" customHeight="1" x14ac:dyDescent="0.2">
      <c r="A39" s="174" t="s">
        <v>56</v>
      </c>
      <c r="B39" s="175"/>
      <c r="C39" s="30"/>
      <c r="D39" s="33"/>
      <c r="E39" s="33"/>
      <c r="F39" s="33"/>
      <c r="G39" s="34"/>
      <c r="H39" s="33"/>
      <c r="I39" s="33"/>
      <c r="J39" s="32"/>
      <c r="K39" s="35"/>
      <c r="L39" s="51"/>
      <c r="M39" s="53"/>
      <c r="N39" s="79"/>
      <c r="O39" s="10"/>
      <c r="P39" s="10"/>
      <c r="BY39" s="2"/>
      <c r="CA39" s="3"/>
      <c r="CH39" s="6"/>
      <c r="CI39" s="6"/>
      <c r="CJ39" s="6"/>
      <c r="CK39" s="6"/>
      <c r="CL39" s="6"/>
      <c r="CM39" s="6"/>
      <c r="CN39" s="6"/>
      <c r="CO39" s="4"/>
    </row>
    <row r="40" spans="1:93" ht="16.149999999999999" customHeight="1" x14ac:dyDescent="0.2">
      <c r="A40" s="174" t="s">
        <v>57</v>
      </c>
      <c r="B40" s="175"/>
      <c r="C40" s="30"/>
      <c r="D40" s="33"/>
      <c r="E40" s="33"/>
      <c r="F40" s="33"/>
      <c r="G40" s="34"/>
      <c r="H40" s="33"/>
      <c r="I40" s="33"/>
      <c r="J40" s="32"/>
      <c r="K40" s="35"/>
      <c r="L40" s="51"/>
      <c r="M40" s="53"/>
      <c r="N40" s="79"/>
      <c r="O40" s="10"/>
      <c r="P40" s="10"/>
      <c r="BY40" s="2"/>
      <c r="CA40" s="3"/>
      <c r="CH40" s="6"/>
      <c r="CI40" s="6"/>
      <c r="CJ40" s="6"/>
      <c r="CK40" s="6"/>
      <c r="CL40" s="6"/>
      <c r="CM40" s="6"/>
      <c r="CN40" s="6"/>
      <c r="CO40" s="4"/>
    </row>
    <row r="41" spans="1:93" ht="16.149999999999999" customHeight="1" x14ac:dyDescent="0.2">
      <c r="A41" s="174" t="s">
        <v>58</v>
      </c>
      <c r="B41" s="175"/>
      <c r="C41" s="30"/>
      <c r="D41" s="33"/>
      <c r="E41" s="33"/>
      <c r="F41" s="33"/>
      <c r="G41" s="34"/>
      <c r="H41" s="33"/>
      <c r="I41" s="33"/>
      <c r="J41" s="32"/>
      <c r="K41" s="80">
        <f>SUM(L41+M41)</f>
        <v>0</v>
      </c>
      <c r="L41" s="30"/>
      <c r="M41" s="31"/>
      <c r="N41" s="79"/>
      <c r="O41" s="10"/>
      <c r="P41" s="10"/>
      <c r="BY41" s="2"/>
      <c r="CA41" s="3"/>
      <c r="CH41" s="6"/>
      <c r="CI41" s="6"/>
      <c r="CJ41" s="6"/>
      <c r="CK41" s="6"/>
      <c r="CL41" s="6"/>
      <c r="CM41" s="6"/>
      <c r="CN41" s="6"/>
      <c r="CO41" s="4"/>
    </row>
    <row r="42" spans="1:93" ht="16.149999999999999" customHeight="1" x14ac:dyDescent="0.2">
      <c r="A42" s="176" t="s">
        <v>59</v>
      </c>
      <c r="B42" s="177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10"/>
      <c r="P42" s="10"/>
      <c r="BY42" s="2"/>
      <c r="CA42" s="3"/>
      <c r="CH42" s="6"/>
      <c r="CI42" s="6"/>
      <c r="CJ42" s="6"/>
      <c r="CK42" s="6"/>
      <c r="CL42" s="6"/>
      <c r="CM42" s="6"/>
      <c r="CN42" s="6"/>
      <c r="CO42" s="4"/>
    </row>
    <row r="43" spans="1:93" ht="16.149999999999999" customHeight="1" x14ac:dyDescent="0.2">
      <c r="A43" s="178" t="s">
        <v>60</v>
      </c>
      <c r="B43" s="179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10"/>
      <c r="P43" s="10"/>
      <c r="BY43" s="2"/>
      <c r="CA43" s="3"/>
      <c r="CH43" s="6"/>
      <c r="CI43" s="6"/>
      <c r="CJ43" s="6"/>
      <c r="CK43" s="6"/>
      <c r="CL43" s="6"/>
      <c r="CM43" s="6"/>
      <c r="CN43" s="6"/>
      <c r="CO43" s="4"/>
    </row>
    <row r="44" spans="1:93" ht="16.149999999999999" customHeight="1" x14ac:dyDescent="0.2">
      <c r="A44" s="180" t="s">
        <v>61</v>
      </c>
      <c r="B44" s="181"/>
      <c r="C44" s="91">
        <f t="shared" ref="C44:J44" si="2">SUM(C33:C43)</f>
        <v>0</v>
      </c>
      <c r="D44" s="92">
        <f>SUM(D33:D43)</f>
        <v>1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23</v>
      </c>
      <c r="L44" s="91">
        <f>SUM(L33+L34+L35+L36+L41+L43)</f>
        <v>6</v>
      </c>
      <c r="M44" s="96">
        <f>SUM(M33+M34+M35+M36+M41+M43)</f>
        <v>17</v>
      </c>
      <c r="N44" s="79"/>
      <c r="O44" s="10"/>
      <c r="P44" s="10"/>
      <c r="BY44" s="2"/>
      <c r="CA44" s="3"/>
      <c r="CH44" s="6"/>
      <c r="CI44" s="6"/>
      <c r="CJ44" s="6"/>
      <c r="CK44" s="6"/>
      <c r="CL44" s="6"/>
      <c r="CM44" s="6"/>
      <c r="CN44" s="6"/>
      <c r="CO44" s="4"/>
    </row>
    <row r="45" spans="1:93" ht="16.149999999999999" customHeight="1" x14ac:dyDescent="0.2">
      <c r="A45" s="182" t="s">
        <v>62</v>
      </c>
      <c r="B45" s="183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10"/>
      <c r="P45" s="10"/>
      <c r="BY45" s="2"/>
      <c r="CA45" s="3"/>
      <c r="CH45" s="6"/>
      <c r="CI45" s="6"/>
      <c r="CJ45" s="6"/>
      <c r="CK45" s="6"/>
      <c r="CL45" s="6"/>
      <c r="CM45" s="6"/>
      <c r="CN45" s="6"/>
      <c r="CO45" s="4"/>
    </row>
    <row r="46" spans="1:93" ht="31.9" customHeight="1" x14ac:dyDescent="0.2">
      <c r="A46" s="8" t="s">
        <v>63</v>
      </c>
      <c r="B46" s="102"/>
      <c r="C46" s="103"/>
      <c r="D46" s="104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CG46" s="6"/>
      <c r="CH46" s="6"/>
      <c r="CI46" s="6"/>
      <c r="CJ46" s="6"/>
      <c r="CK46" s="6"/>
      <c r="CL46" s="6"/>
      <c r="CM46" s="6"/>
    </row>
    <row r="47" spans="1:93" ht="25.15" customHeight="1" x14ac:dyDescent="0.2">
      <c r="A47" s="184" t="s">
        <v>64</v>
      </c>
      <c r="B47" s="185"/>
      <c r="C47" s="70" t="s">
        <v>65</v>
      </c>
      <c r="D47" s="165" t="s">
        <v>66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CG47" s="6"/>
      <c r="CH47" s="6"/>
      <c r="CI47" s="6"/>
      <c r="CJ47" s="6"/>
      <c r="CK47" s="6"/>
      <c r="CL47" s="6"/>
      <c r="CM47" s="6"/>
    </row>
    <row r="48" spans="1:93" ht="16.149999999999999" customHeight="1" x14ac:dyDescent="0.2">
      <c r="A48" s="170" t="s">
        <v>67</v>
      </c>
      <c r="B48" s="171"/>
      <c r="C48" s="105"/>
      <c r="D48" s="90"/>
      <c r="E48" s="7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CA48" s="4" t="str">
        <f>IF(D48&gt;C48,"Casos/Instituciones deben ser menor o iguales al total Reuniones A. Mayor","")</f>
        <v/>
      </c>
      <c r="CG48" s="6"/>
      <c r="CH48" s="6"/>
      <c r="CI48" s="6"/>
      <c r="CJ48" s="6"/>
      <c r="CK48" s="6"/>
      <c r="CL48" s="6"/>
      <c r="CM48" s="6"/>
    </row>
    <row r="49" spans="1:91" ht="16.149999999999999" customHeight="1" x14ac:dyDescent="0.2">
      <c r="A49" s="172" t="s">
        <v>68</v>
      </c>
      <c r="B49" s="173"/>
      <c r="C49" s="106"/>
      <c r="D49" s="6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CG49" s="6"/>
      <c r="CH49" s="6"/>
      <c r="CI49" s="6"/>
      <c r="CJ49" s="6"/>
      <c r="CK49" s="6"/>
      <c r="CL49" s="6"/>
      <c r="CM49" s="6"/>
    </row>
    <row r="50" spans="1:91" x14ac:dyDescent="0.2">
      <c r="CG50" s="6"/>
      <c r="CH50" s="6"/>
      <c r="CI50" s="6"/>
      <c r="CJ50" s="6"/>
      <c r="CK50" s="6"/>
      <c r="CL50" s="6"/>
      <c r="CM50" s="6"/>
    </row>
    <row r="194" spans="1:104" ht="11.25" customHeight="1" x14ac:dyDescent="0.2"/>
    <row r="195" spans="1:104" s="107" customFormat="1" hidden="1" x14ac:dyDescent="0.2">
      <c r="A195" s="107">
        <f>SUM(B11,B25:B29,C44:M44,C48:C49)</f>
        <v>3745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</row>
  </sheetData>
  <mergeCells count="26">
    <mergeCell ref="A6:P6"/>
    <mergeCell ref="A9:A10"/>
    <mergeCell ref="B9:D9"/>
    <mergeCell ref="E9:F9"/>
    <mergeCell ref="G9:G10"/>
    <mergeCell ref="H9:I9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48:B48"/>
    <mergeCell ref="A49:B49"/>
    <mergeCell ref="A41:B41"/>
    <mergeCell ref="A42:B42"/>
    <mergeCell ref="A43:B43"/>
    <mergeCell ref="A44:B44"/>
    <mergeCell ref="A45:B45"/>
    <mergeCell ref="A47:B47"/>
  </mergeCells>
  <dataValidations count="1">
    <dataValidation type="whole" operator="greaterThanOrEqual" allowBlank="1" showInputMessage="1" showErrorMessage="1" error="Valor no Permitido" sqref="A9:M49" xr:uid="{E5843EE0-E153-467D-B12E-0C930995EA1A}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A195"/>
  <sheetViews>
    <sheetView topLeftCell="A7" workbookViewId="0">
      <selection activeCell="A25" sqref="A25:XFD25"/>
    </sheetView>
  </sheetViews>
  <sheetFormatPr baseColWidth="10" defaultColWidth="11.42578125" defaultRowHeight="14.25" x14ac:dyDescent="0.2"/>
  <cols>
    <col min="1" max="1" width="55.5703125" style="2" customWidth="1"/>
    <col min="2" max="2" width="14.5703125" style="2" customWidth="1"/>
    <col min="3" max="4" width="15.7109375" style="2" customWidth="1"/>
    <col min="5" max="7" width="16.140625" style="2" customWidth="1"/>
    <col min="8" max="8" width="16.7109375" style="2" customWidth="1"/>
    <col min="9" max="9" width="15.42578125" style="2" customWidth="1"/>
    <col min="10" max="10" width="18.28515625" style="2" customWidth="1"/>
    <col min="11" max="13" width="14.28515625" style="2" customWidth="1"/>
    <col min="14" max="76" width="11.42578125" style="2"/>
    <col min="77" max="77" width="12.28515625" style="3" customWidth="1"/>
    <col min="78" max="78" width="11.140625" style="3" customWidth="1"/>
    <col min="79" max="92" width="11.140625" style="4" hidden="1" customWidth="1"/>
    <col min="93" max="104" width="11.140625" style="5" hidden="1" customWidth="1"/>
    <col min="105" max="105" width="11.140625" style="2" customWidth="1"/>
    <col min="106" max="16384" width="11.42578125" style="2"/>
  </cols>
  <sheetData>
    <row r="1" spans="1:91" ht="16.149999999999999" customHeight="1" x14ac:dyDescent="0.2">
      <c r="A1" s="1" t="s">
        <v>0</v>
      </c>
    </row>
    <row r="2" spans="1:91" ht="16.149999999999999" customHeight="1" x14ac:dyDescent="0.2">
      <c r="A2" s="1" t="str">
        <f>CONCATENATE("COMUNA: ",[2]NOMBRE!B2," - ","( ",[2]NOMBRE!C2,[2]NOMBRE!D2,[2]NOMBRE!E2,[2]NOMBRE!F2,[2]NOMBRE!G2," )")</f>
        <v>COMUNA: LINARES - ( 07401 )</v>
      </c>
    </row>
    <row r="3" spans="1:91" ht="16.149999999999999" customHeight="1" x14ac:dyDescent="0.2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</row>
    <row r="4" spans="1:91" ht="16.149999999999999" customHeight="1" x14ac:dyDescent="0.2">
      <c r="A4" s="1" t="str">
        <f>CONCATENATE("MES: ",[2]NOMBRE!B6," - ","( ",[2]NOMBRE!C6,[2]NOMBRE!D6," )")</f>
        <v>MES: ENERO - ( 01 )</v>
      </c>
    </row>
    <row r="5" spans="1:91" ht="16.149999999999999" customHeight="1" x14ac:dyDescent="0.2">
      <c r="A5" s="1" t="str">
        <f>CONCATENATE("AÑO: ",[2]NOMBRE!B7)</f>
        <v>AÑO: 2019</v>
      </c>
    </row>
    <row r="6" spans="1:91" ht="15" x14ac:dyDescent="0.2">
      <c r="A6" s="194" t="s">
        <v>1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6"/>
      <c r="CH6" s="6"/>
      <c r="CI6" s="6"/>
      <c r="CJ6" s="6"/>
      <c r="CK6" s="6"/>
      <c r="CL6" s="6"/>
      <c r="CM6" s="6"/>
    </row>
    <row r="7" spans="1:91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CG7" s="6"/>
      <c r="CH7" s="6"/>
      <c r="CI7" s="6"/>
      <c r="CJ7" s="6"/>
      <c r="CK7" s="6"/>
      <c r="CL7" s="6"/>
      <c r="CM7" s="6"/>
    </row>
    <row r="8" spans="1:91" ht="31.9" customHeight="1" x14ac:dyDescent="0.2">
      <c r="A8" s="8" t="s">
        <v>2</v>
      </c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CG8" s="6"/>
      <c r="CH8" s="6"/>
      <c r="CI8" s="6"/>
      <c r="CJ8" s="6"/>
      <c r="CK8" s="6"/>
      <c r="CL8" s="6"/>
      <c r="CM8" s="6"/>
    </row>
    <row r="9" spans="1:91" ht="25.15" customHeight="1" x14ac:dyDescent="0.2">
      <c r="A9" s="195" t="s">
        <v>3</v>
      </c>
      <c r="B9" s="197" t="s">
        <v>4</v>
      </c>
      <c r="C9" s="198"/>
      <c r="D9" s="199"/>
      <c r="E9" s="184" t="s">
        <v>5</v>
      </c>
      <c r="F9" s="185"/>
      <c r="G9" s="187" t="s">
        <v>6</v>
      </c>
      <c r="H9" s="197" t="s">
        <v>7</v>
      </c>
      <c r="I9" s="199"/>
      <c r="M9" s="10"/>
      <c r="N9" s="10"/>
      <c r="O9" s="10"/>
      <c r="P9" s="10"/>
      <c r="CG9" s="6"/>
      <c r="CH9" s="6"/>
      <c r="CI9" s="6"/>
      <c r="CJ9" s="6"/>
      <c r="CK9" s="6"/>
      <c r="CL9" s="6"/>
      <c r="CM9" s="6"/>
    </row>
    <row r="10" spans="1:91" ht="37.15" customHeight="1" x14ac:dyDescent="0.2">
      <c r="A10" s="196"/>
      <c r="B10" s="111" t="s">
        <v>8</v>
      </c>
      <c r="C10" s="12" t="s">
        <v>9</v>
      </c>
      <c r="D10" s="13" t="s">
        <v>10</v>
      </c>
      <c r="E10" s="14" t="s">
        <v>11</v>
      </c>
      <c r="F10" s="113" t="s">
        <v>12</v>
      </c>
      <c r="G10" s="200"/>
      <c r="H10" s="14" t="s">
        <v>13</v>
      </c>
      <c r="I10" s="113" t="s">
        <v>14</v>
      </c>
      <c r="M10" s="10"/>
      <c r="N10" s="10"/>
      <c r="O10" s="10"/>
      <c r="P10" s="10"/>
      <c r="CG10" s="6"/>
      <c r="CH10" s="6"/>
      <c r="CI10" s="6"/>
      <c r="CJ10" s="6"/>
      <c r="CK10" s="6"/>
      <c r="CL10" s="6"/>
      <c r="CM10" s="6"/>
    </row>
    <row r="11" spans="1:91" ht="16.149999999999999" customHeight="1" x14ac:dyDescent="0.2">
      <c r="A11" s="16" t="s">
        <v>15</v>
      </c>
      <c r="B11" s="17">
        <f t="shared" ref="B11:B29" si="0">SUM(C11+D11)</f>
        <v>66</v>
      </c>
      <c r="C11" s="18">
        <f t="shared" ref="C11:I11" si="1">SUM(C12:C24)</f>
        <v>17</v>
      </c>
      <c r="D11" s="19">
        <f t="shared" si="1"/>
        <v>49</v>
      </c>
      <c r="E11" s="18">
        <f t="shared" si="1"/>
        <v>66</v>
      </c>
      <c r="F11" s="20">
        <f t="shared" si="1"/>
        <v>27</v>
      </c>
      <c r="G11" s="19">
        <f t="shared" si="1"/>
        <v>0</v>
      </c>
      <c r="H11" s="21">
        <f t="shared" si="1"/>
        <v>33</v>
      </c>
      <c r="I11" s="20">
        <f t="shared" si="1"/>
        <v>0</v>
      </c>
      <c r="M11" s="10"/>
      <c r="N11" s="10"/>
      <c r="O11" s="10"/>
      <c r="P11" s="10"/>
      <c r="CG11" s="6"/>
      <c r="CH11" s="6"/>
      <c r="CI11" s="6"/>
      <c r="CJ11" s="6"/>
      <c r="CK11" s="6"/>
      <c r="CL11" s="6"/>
      <c r="CM11" s="6"/>
    </row>
    <row r="12" spans="1:91" ht="16.149999999999999" customHeight="1" x14ac:dyDescent="0.2">
      <c r="A12" s="22" t="s">
        <v>16</v>
      </c>
      <c r="B12" s="23">
        <f>SUM(C12+D12)</f>
        <v>14</v>
      </c>
      <c r="C12" s="24">
        <v>6</v>
      </c>
      <c r="D12" s="25">
        <v>8</v>
      </c>
      <c r="E12" s="24">
        <v>14</v>
      </c>
      <c r="F12" s="26">
        <v>9</v>
      </c>
      <c r="G12" s="25">
        <v>0</v>
      </c>
      <c r="H12" s="27">
        <v>7</v>
      </c>
      <c r="I12" s="26">
        <v>0</v>
      </c>
      <c r="M12" s="10"/>
      <c r="N12" s="10"/>
      <c r="O12" s="10"/>
      <c r="P12" s="10"/>
      <c r="CG12" s="6"/>
      <c r="CH12" s="6"/>
      <c r="CI12" s="6"/>
      <c r="CJ12" s="6"/>
      <c r="CK12" s="6"/>
      <c r="CL12" s="6"/>
      <c r="CM12" s="6"/>
    </row>
    <row r="13" spans="1:91" ht="16.149999999999999" customHeight="1" x14ac:dyDescent="0.2">
      <c r="A13" s="28" t="s">
        <v>17</v>
      </c>
      <c r="B13" s="29">
        <f>SUM(C13+D13)</f>
        <v>9</v>
      </c>
      <c r="C13" s="30">
        <v>3</v>
      </c>
      <c r="D13" s="31">
        <v>6</v>
      </c>
      <c r="E13" s="30">
        <v>9</v>
      </c>
      <c r="F13" s="32">
        <v>2</v>
      </c>
      <c r="G13" s="31">
        <v>0</v>
      </c>
      <c r="H13" s="33">
        <v>5</v>
      </c>
      <c r="I13" s="32">
        <v>0</v>
      </c>
      <c r="M13" s="10"/>
      <c r="N13" s="10"/>
      <c r="O13" s="10"/>
      <c r="P13" s="10"/>
      <c r="CG13" s="6"/>
      <c r="CH13" s="6"/>
      <c r="CI13" s="6"/>
      <c r="CJ13" s="6"/>
      <c r="CK13" s="6"/>
      <c r="CL13" s="6"/>
      <c r="CM13" s="6"/>
    </row>
    <row r="14" spans="1:91" ht="16.149999999999999" customHeight="1" x14ac:dyDescent="0.2">
      <c r="A14" s="28" t="s">
        <v>18</v>
      </c>
      <c r="B14" s="29">
        <f t="shared" si="0"/>
        <v>3</v>
      </c>
      <c r="C14" s="30">
        <v>0</v>
      </c>
      <c r="D14" s="31">
        <v>3</v>
      </c>
      <c r="E14" s="30">
        <v>3</v>
      </c>
      <c r="F14" s="31">
        <v>3</v>
      </c>
      <c r="G14" s="31">
        <v>0</v>
      </c>
      <c r="H14" s="34">
        <v>2</v>
      </c>
      <c r="I14" s="31">
        <v>0</v>
      </c>
      <c r="M14" s="10"/>
      <c r="N14" s="10"/>
      <c r="O14" s="10"/>
      <c r="P14" s="10"/>
      <c r="CG14" s="6"/>
      <c r="CH14" s="6"/>
      <c r="CI14" s="6"/>
      <c r="CJ14" s="6"/>
      <c r="CK14" s="6"/>
      <c r="CL14" s="6"/>
      <c r="CM14" s="6"/>
    </row>
    <row r="15" spans="1:91" ht="16.149999999999999" customHeight="1" x14ac:dyDescent="0.2">
      <c r="A15" s="28" t="s">
        <v>19</v>
      </c>
      <c r="B15" s="29">
        <f t="shared" si="0"/>
        <v>24</v>
      </c>
      <c r="C15" s="30">
        <v>6</v>
      </c>
      <c r="D15" s="31">
        <v>18</v>
      </c>
      <c r="E15" s="30">
        <v>24</v>
      </c>
      <c r="F15" s="31">
        <v>2</v>
      </c>
      <c r="G15" s="31">
        <v>0</v>
      </c>
      <c r="H15" s="34">
        <v>13</v>
      </c>
      <c r="I15" s="31">
        <v>0</v>
      </c>
      <c r="M15" s="10"/>
      <c r="N15" s="10"/>
      <c r="O15" s="10"/>
      <c r="P15" s="10"/>
      <c r="CG15" s="6"/>
      <c r="CH15" s="6"/>
      <c r="CI15" s="6"/>
      <c r="CJ15" s="6"/>
      <c r="CK15" s="6"/>
      <c r="CL15" s="6"/>
      <c r="CM15" s="6"/>
    </row>
    <row r="16" spans="1:91" ht="25.15" customHeight="1" x14ac:dyDescent="0.2">
      <c r="A16" s="28" t="s">
        <v>20</v>
      </c>
      <c r="B16" s="29">
        <f t="shared" si="0"/>
        <v>0</v>
      </c>
      <c r="C16" s="30"/>
      <c r="D16" s="31"/>
      <c r="E16" s="30"/>
      <c r="F16" s="31"/>
      <c r="G16" s="35"/>
      <c r="H16" s="34"/>
      <c r="I16" s="31"/>
      <c r="M16" s="10"/>
      <c r="N16" s="10"/>
      <c r="O16" s="10"/>
      <c r="P16" s="10"/>
      <c r="CG16" s="6"/>
      <c r="CH16" s="6"/>
      <c r="CI16" s="6"/>
      <c r="CJ16" s="6"/>
      <c r="CK16" s="6"/>
      <c r="CL16" s="6"/>
      <c r="CM16" s="6"/>
    </row>
    <row r="17" spans="1:105" ht="16.149999999999999" customHeight="1" x14ac:dyDescent="0.2">
      <c r="A17" s="28" t="s">
        <v>21</v>
      </c>
      <c r="B17" s="29">
        <f t="shared" si="0"/>
        <v>0</v>
      </c>
      <c r="C17" s="30"/>
      <c r="D17" s="31"/>
      <c r="E17" s="30"/>
      <c r="F17" s="31"/>
      <c r="G17" s="35"/>
      <c r="H17" s="34"/>
      <c r="I17" s="31"/>
      <c r="M17" s="10"/>
      <c r="N17" s="10"/>
      <c r="O17" s="10"/>
      <c r="P17" s="10"/>
      <c r="CG17" s="6"/>
      <c r="CH17" s="6"/>
      <c r="CI17" s="6"/>
      <c r="CJ17" s="6"/>
      <c r="CK17" s="6"/>
      <c r="CL17" s="6"/>
      <c r="CM17" s="6"/>
    </row>
    <row r="18" spans="1:105" ht="16.149999999999999" customHeight="1" x14ac:dyDescent="0.2">
      <c r="A18" s="28" t="s">
        <v>22</v>
      </c>
      <c r="B18" s="29">
        <f t="shared" si="0"/>
        <v>0</v>
      </c>
      <c r="C18" s="30"/>
      <c r="D18" s="31"/>
      <c r="E18" s="30"/>
      <c r="F18" s="31"/>
      <c r="G18" s="35"/>
      <c r="H18" s="34"/>
      <c r="I18" s="31"/>
      <c r="M18" s="10"/>
      <c r="N18" s="10"/>
      <c r="O18" s="10"/>
      <c r="P18" s="10"/>
      <c r="CG18" s="6"/>
      <c r="CH18" s="6"/>
      <c r="CI18" s="6"/>
      <c r="CJ18" s="6"/>
      <c r="CK18" s="6"/>
      <c r="CL18" s="6"/>
      <c r="CM18" s="6"/>
    </row>
    <row r="19" spans="1:105" ht="16.149999999999999" customHeight="1" x14ac:dyDescent="0.2">
      <c r="A19" s="28" t="s">
        <v>23</v>
      </c>
      <c r="B19" s="29">
        <f t="shared" si="0"/>
        <v>6</v>
      </c>
      <c r="C19" s="30">
        <v>2</v>
      </c>
      <c r="D19" s="31">
        <v>4</v>
      </c>
      <c r="E19" s="30">
        <v>6</v>
      </c>
      <c r="F19" s="31">
        <v>5</v>
      </c>
      <c r="G19" s="31">
        <v>0</v>
      </c>
      <c r="H19" s="34">
        <v>1</v>
      </c>
      <c r="I19" s="31">
        <v>0</v>
      </c>
      <c r="M19" s="10"/>
      <c r="N19" s="10"/>
      <c r="O19" s="10"/>
      <c r="P19" s="10"/>
      <c r="CG19" s="6"/>
      <c r="CH19" s="6"/>
      <c r="CI19" s="6"/>
      <c r="CJ19" s="6"/>
      <c r="CK19" s="6"/>
      <c r="CL19" s="6"/>
      <c r="CM19" s="6"/>
    </row>
    <row r="20" spans="1:105" ht="16.149999999999999" customHeight="1" x14ac:dyDescent="0.2">
      <c r="A20" s="28" t="s">
        <v>24</v>
      </c>
      <c r="B20" s="29">
        <f t="shared" si="0"/>
        <v>8</v>
      </c>
      <c r="C20" s="30">
        <v>0</v>
      </c>
      <c r="D20" s="31">
        <v>8</v>
      </c>
      <c r="E20" s="30">
        <v>8</v>
      </c>
      <c r="F20" s="31">
        <v>3</v>
      </c>
      <c r="G20" s="31">
        <v>0</v>
      </c>
      <c r="H20" s="34">
        <v>4</v>
      </c>
      <c r="I20" s="31">
        <v>0</v>
      </c>
      <c r="M20" s="10"/>
      <c r="N20" s="10"/>
      <c r="O20" s="10"/>
      <c r="P20" s="10"/>
      <c r="CG20" s="6"/>
      <c r="CH20" s="6"/>
      <c r="CI20" s="6"/>
      <c r="CJ20" s="6"/>
      <c r="CK20" s="6"/>
      <c r="CL20" s="6"/>
      <c r="CM20" s="6"/>
    </row>
    <row r="21" spans="1:105" ht="16.149999999999999" customHeight="1" x14ac:dyDescent="0.2">
      <c r="A21" s="28" t="s">
        <v>25</v>
      </c>
      <c r="B21" s="29">
        <f t="shared" si="0"/>
        <v>0</v>
      </c>
      <c r="C21" s="30"/>
      <c r="D21" s="31"/>
      <c r="E21" s="30"/>
      <c r="F21" s="31"/>
      <c r="G21" s="31"/>
      <c r="H21" s="34"/>
      <c r="I21" s="31"/>
      <c r="M21" s="10"/>
      <c r="N21" s="10"/>
      <c r="O21" s="10"/>
      <c r="P21" s="10"/>
      <c r="CG21" s="6"/>
      <c r="CH21" s="6"/>
      <c r="CI21" s="6"/>
      <c r="CJ21" s="6"/>
      <c r="CK21" s="6"/>
      <c r="CL21" s="6"/>
      <c r="CM21" s="6"/>
    </row>
    <row r="22" spans="1:105" ht="16.149999999999999" customHeight="1" x14ac:dyDescent="0.2">
      <c r="A22" s="36" t="s">
        <v>26</v>
      </c>
      <c r="B22" s="37">
        <f t="shared" si="0"/>
        <v>2</v>
      </c>
      <c r="C22" s="30">
        <v>0</v>
      </c>
      <c r="D22" s="31">
        <v>2</v>
      </c>
      <c r="E22" s="30">
        <v>2</v>
      </c>
      <c r="F22" s="31">
        <v>3</v>
      </c>
      <c r="G22" s="31">
        <v>0</v>
      </c>
      <c r="H22" s="34">
        <v>1</v>
      </c>
      <c r="I22" s="32">
        <v>0</v>
      </c>
      <c r="M22" s="10"/>
      <c r="N22" s="10"/>
      <c r="O22" s="10"/>
      <c r="P22" s="10"/>
      <c r="CG22" s="6"/>
      <c r="CH22" s="6"/>
      <c r="CI22" s="6"/>
      <c r="CJ22" s="6"/>
      <c r="CK22" s="6"/>
      <c r="CL22" s="6"/>
      <c r="CM22" s="6"/>
    </row>
    <row r="23" spans="1:105" ht="16.149999999999999" customHeight="1" x14ac:dyDescent="0.2">
      <c r="A23" s="38" t="s">
        <v>27</v>
      </c>
      <c r="B23" s="37">
        <f t="shared" si="0"/>
        <v>0</v>
      </c>
      <c r="C23" s="30"/>
      <c r="D23" s="31"/>
      <c r="E23" s="30"/>
      <c r="F23" s="31"/>
      <c r="G23" s="31"/>
      <c r="H23" s="34"/>
      <c r="I23" s="32"/>
      <c r="N23" s="10"/>
      <c r="O23" s="10"/>
      <c r="P23" s="10"/>
      <c r="CG23" s="6"/>
      <c r="CH23" s="6"/>
      <c r="CI23" s="6"/>
      <c r="CJ23" s="6"/>
      <c r="CK23" s="6"/>
      <c r="CL23" s="6"/>
      <c r="CM23" s="6"/>
    </row>
    <row r="24" spans="1:105" ht="16.149999999999999" customHeight="1" thickBot="1" x14ac:dyDescent="0.25">
      <c r="A24" s="39" t="s">
        <v>28</v>
      </c>
      <c r="B24" s="40">
        <f t="shared" si="0"/>
        <v>0</v>
      </c>
      <c r="C24" s="41"/>
      <c r="D24" s="42"/>
      <c r="E24" s="41"/>
      <c r="F24" s="42"/>
      <c r="G24" s="42"/>
      <c r="H24" s="43"/>
      <c r="I24" s="44"/>
      <c r="N24" s="10"/>
      <c r="O24" s="10"/>
      <c r="P24" s="10"/>
      <c r="CG24" s="6"/>
      <c r="CH24" s="6"/>
      <c r="CI24" s="6"/>
      <c r="CJ24" s="6"/>
      <c r="CK24" s="6"/>
      <c r="CL24" s="6"/>
      <c r="CM24" s="6"/>
    </row>
    <row r="25" spans="1:105" ht="16.149999999999999" customHeight="1" thickTop="1" x14ac:dyDescent="0.2">
      <c r="A25" s="45" t="s">
        <v>29</v>
      </c>
      <c r="B25" s="23">
        <f t="shared" si="0"/>
        <v>2366</v>
      </c>
      <c r="C25" s="24">
        <v>727</v>
      </c>
      <c r="D25" s="25">
        <v>1639</v>
      </c>
      <c r="E25" s="46"/>
      <c r="F25" s="47"/>
      <c r="G25" s="48"/>
      <c r="H25" s="49"/>
      <c r="I25" s="47"/>
      <c r="M25" s="10"/>
      <c r="N25" s="10"/>
      <c r="O25" s="10"/>
      <c r="P25" s="10"/>
      <c r="CG25" s="6"/>
      <c r="CH25" s="6"/>
      <c r="CI25" s="6"/>
      <c r="CJ25" s="6"/>
      <c r="CK25" s="6"/>
      <c r="CL25" s="6"/>
      <c r="CM25" s="6"/>
    </row>
    <row r="26" spans="1:105" ht="16.149999999999999" customHeight="1" x14ac:dyDescent="0.2">
      <c r="A26" s="50" t="s">
        <v>30</v>
      </c>
      <c r="B26" s="29">
        <f t="shared" si="0"/>
        <v>2</v>
      </c>
      <c r="C26" s="30">
        <v>0</v>
      </c>
      <c r="D26" s="31">
        <v>2</v>
      </c>
      <c r="E26" s="51"/>
      <c r="F26" s="52"/>
      <c r="G26" s="53"/>
      <c r="H26" s="54"/>
      <c r="I26" s="52"/>
      <c r="M26" s="10"/>
      <c r="N26" s="10"/>
      <c r="O26" s="10"/>
      <c r="P26" s="10"/>
      <c r="CG26" s="6"/>
      <c r="CH26" s="6"/>
      <c r="CI26" s="6"/>
      <c r="CJ26" s="6"/>
      <c r="CK26" s="6"/>
      <c r="CL26" s="6"/>
      <c r="CM26" s="6"/>
    </row>
    <row r="27" spans="1:105" ht="16.149999999999999" customHeight="1" x14ac:dyDescent="0.2">
      <c r="A27" s="50" t="s">
        <v>31</v>
      </c>
      <c r="B27" s="29">
        <f t="shared" si="0"/>
        <v>43</v>
      </c>
      <c r="C27" s="30">
        <v>7</v>
      </c>
      <c r="D27" s="31">
        <v>36</v>
      </c>
      <c r="E27" s="51"/>
      <c r="F27" s="52"/>
      <c r="G27" s="53"/>
      <c r="H27" s="54"/>
      <c r="I27" s="52"/>
      <c r="M27" s="10"/>
      <c r="N27" s="10"/>
      <c r="O27" s="10"/>
      <c r="P27" s="10"/>
      <c r="CG27" s="6"/>
      <c r="CH27" s="6"/>
      <c r="CI27" s="6"/>
      <c r="CJ27" s="6"/>
      <c r="CK27" s="6"/>
      <c r="CL27" s="6"/>
      <c r="CM27" s="6"/>
    </row>
    <row r="28" spans="1:105" ht="16.149999999999999" customHeight="1" x14ac:dyDescent="0.2">
      <c r="A28" s="50" t="s">
        <v>32</v>
      </c>
      <c r="B28" s="29">
        <f t="shared" si="0"/>
        <v>5</v>
      </c>
      <c r="C28" s="30">
        <v>1</v>
      </c>
      <c r="D28" s="31">
        <v>4</v>
      </c>
      <c r="E28" s="46"/>
      <c r="F28" s="47"/>
      <c r="G28" s="48"/>
      <c r="H28" s="49"/>
      <c r="I28" s="47"/>
      <c r="M28" s="10"/>
      <c r="N28" s="10"/>
      <c r="O28" s="10"/>
      <c r="P28" s="10"/>
      <c r="CG28" s="6"/>
      <c r="CH28" s="6"/>
      <c r="CI28" s="6"/>
      <c r="CJ28" s="6"/>
      <c r="CK28" s="6"/>
      <c r="CL28" s="6"/>
      <c r="CM28" s="6"/>
    </row>
    <row r="29" spans="1:105" ht="16.149999999999999" customHeight="1" x14ac:dyDescent="0.2">
      <c r="A29" s="115" t="s">
        <v>33</v>
      </c>
      <c r="B29" s="56">
        <f t="shared" si="0"/>
        <v>20</v>
      </c>
      <c r="C29" s="57">
        <v>7</v>
      </c>
      <c r="D29" s="58">
        <v>13</v>
      </c>
      <c r="E29" s="59"/>
      <c r="F29" s="60"/>
      <c r="G29" s="61"/>
      <c r="H29" s="62"/>
      <c r="I29" s="60"/>
      <c r="M29" s="10"/>
      <c r="N29" s="10"/>
      <c r="O29" s="10"/>
      <c r="P29" s="10"/>
      <c r="CG29" s="6"/>
      <c r="CH29" s="6"/>
      <c r="CI29" s="6"/>
      <c r="CJ29" s="6"/>
      <c r="CK29" s="6"/>
      <c r="CL29" s="6"/>
      <c r="CM29" s="6"/>
    </row>
    <row r="30" spans="1:105" ht="31.9" customHeight="1" x14ac:dyDescent="0.2">
      <c r="A30" s="63" t="s">
        <v>34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CG30" s="6"/>
      <c r="CH30" s="6"/>
      <c r="CI30" s="6"/>
      <c r="CJ30" s="6"/>
      <c r="CK30" s="6"/>
      <c r="CL30" s="6"/>
      <c r="CM30" s="6"/>
    </row>
    <row r="31" spans="1:105" ht="16.149999999999999" customHeight="1" x14ac:dyDescent="0.2">
      <c r="A31" s="186" t="s">
        <v>35</v>
      </c>
      <c r="B31" s="187"/>
      <c r="C31" s="184" t="s">
        <v>36</v>
      </c>
      <c r="D31" s="190"/>
      <c r="E31" s="190"/>
      <c r="F31" s="191"/>
      <c r="G31" s="190" t="s">
        <v>37</v>
      </c>
      <c r="H31" s="190"/>
      <c r="I31" s="190"/>
      <c r="J31" s="190"/>
      <c r="K31" s="190" t="s">
        <v>38</v>
      </c>
      <c r="L31" s="190"/>
      <c r="M31" s="190"/>
      <c r="N31" s="64"/>
      <c r="O31" s="10"/>
      <c r="P31" s="10"/>
      <c r="Q31" s="10"/>
      <c r="BY31" s="2"/>
      <c r="CA31" s="3"/>
      <c r="CH31" s="6"/>
      <c r="CI31" s="6"/>
      <c r="CJ31" s="6"/>
      <c r="CK31" s="6"/>
      <c r="CL31" s="6"/>
      <c r="CM31" s="6"/>
      <c r="CN31" s="6"/>
      <c r="CO31" s="4"/>
      <c r="DA31" s="5"/>
    </row>
    <row r="32" spans="1:105" ht="77.25" customHeight="1" x14ac:dyDescent="0.2">
      <c r="A32" s="188"/>
      <c r="B32" s="189"/>
      <c r="C32" s="14" t="s">
        <v>39</v>
      </c>
      <c r="D32" s="65" t="s">
        <v>40</v>
      </c>
      <c r="E32" s="65" t="s">
        <v>41</v>
      </c>
      <c r="F32" s="66" t="s">
        <v>42</v>
      </c>
      <c r="G32" s="114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4" t="s">
        <v>48</v>
      </c>
      <c r="M32" s="112" t="s">
        <v>49</v>
      </c>
      <c r="N32" s="72"/>
      <c r="O32" s="10"/>
      <c r="P32" s="10"/>
      <c r="BY32" s="2"/>
      <c r="CA32" s="3"/>
      <c r="CH32" s="6"/>
      <c r="CI32" s="6"/>
      <c r="CJ32" s="6"/>
      <c r="CK32" s="6"/>
      <c r="CL32" s="6"/>
      <c r="CM32" s="6"/>
      <c r="CN32" s="6"/>
      <c r="CO32" s="4"/>
      <c r="DA32" s="5"/>
    </row>
    <row r="33" spans="1:105" ht="16.149999999999999" customHeight="1" x14ac:dyDescent="0.2">
      <c r="A33" s="192" t="s">
        <v>50</v>
      </c>
      <c r="B33" s="193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10"/>
      <c r="P33" s="10"/>
      <c r="BY33" s="2"/>
      <c r="CA33" s="3"/>
      <c r="CH33" s="6"/>
      <c r="CI33" s="6"/>
      <c r="CJ33" s="6"/>
      <c r="CK33" s="6"/>
      <c r="CL33" s="6"/>
      <c r="CM33" s="6"/>
      <c r="CN33" s="6"/>
      <c r="CO33" s="4"/>
      <c r="DA33" s="5"/>
    </row>
    <row r="34" spans="1:105" ht="16.149999999999999" customHeight="1" x14ac:dyDescent="0.2">
      <c r="A34" s="174" t="s">
        <v>51</v>
      </c>
      <c r="B34" s="175"/>
      <c r="C34" s="30"/>
      <c r="D34" s="33"/>
      <c r="E34" s="33"/>
      <c r="F34" s="33"/>
      <c r="G34" s="34"/>
      <c r="H34" s="33"/>
      <c r="I34" s="33"/>
      <c r="J34" s="32"/>
      <c r="K34" s="80">
        <f>SUM(L34+M34)</f>
        <v>0</v>
      </c>
      <c r="L34" s="30"/>
      <c r="M34" s="31"/>
      <c r="N34" s="79"/>
      <c r="O34" s="10"/>
      <c r="P34" s="10"/>
      <c r="BY34" s="2"/>
      <c r="CA34" s="3"/>
      <c r="CH34" s="6"/>
      <c r="CI34" s="6"/>
      <c r="CJ34" s="6"/>
      <c r="CK34" s="6"/>
      <c r="CL34" s="6"/>
      <c r="CM34" s="6"/>
      <c r="CN34" s="6"/>
      <c r="CO34" s="4"/>
      <c r="DA34" s="5"/>
    </row>
    <row r="35" spans="1:105" ht="16.149999999999999" customHeight="1" x14ac:dyDescent="0.2">
      <c r="A35" s="174" t="s">
        <v>52</v>
      </c>
      <c r="B35" s="175"/>
      <c r="C35" s="30"/>
      <c r="D35" s="33"/>
      <c r="E35" s="33"/>
      <c r="F35" s="33"/>
      <c r="G35" s="34"/>
      <c r="H35" s="33"/>
      <c r="I35" s="33"/>
      <c r="J35" s="32"/>
      <c r="K35" s="80">
        <f>SUM(L35+M35)</f>
        <v>0</v>
      </c>
      <c r="L35" s="30"/>
      <c r="M35" s="31"/>
      <c r="N35" s="79"/>
      <c r="O35" s="10"/>
      <c r="P35" s="10"/>
      <c r="BY35" s="2"/>
      <c r="CA35" s="3"/>
      <c r="CH35" s="6"/>
      <c r="CI35" s="6"/>
      <c r="CJ35" s="6"/>
      <c r="CK35" s="6"/>
      <c r="CL35" s="6"/>
      <c r="CM35" s="6"/>
      <c r="CN35" s="6"/>
      <c r="CO35" s="4"/>
      <c r="DA35" s="5"/>
    </row>
    <row r="36" spans="1:105" ht="16.149999999999999" customHeight="1" x14ac:dyDescent="0.2">
      <c r="A36" s="174" t="s">
        <v>53</v>
      </c>
      <c r="B36" s="175"/>
      <c r="C36" s="30"/>
      <c r="D36" s="33"/>
      <c r="E36" s="33"/>
      <c r="F36" s="33"/>
      <c r="G36" s="34"/>
      <c r="H36" s="33"/>
      <c r="I36" s="33"/>
      <c r="J36" s="32"/>
      <c r="K36" s="80">
        <f>SUM(L36+M36)</f>
        <v>0</v>
      </c>
      <c r="L36" s="30"/>
      <c r="M36" s="31"/>
      <c r="N36" s="79"/>
      <c r="O36" s="10"/>
      <c r="P36" s="10"/>
      <c r="BY36" s="2"/>
      <c r="CA36" s="3"/>
      <c r="CH36" s="6"/>
      <c r="CI36" s="6"/>
      <c r="CJ36" s="6"/>
      <c r="CK36" s="6"/>
      <c r="CL36" s="6"/>
      <c r="CM36" s="6"/>
      <c r="CN36" s="6"/>
      <c r="CO36" s="4"/>
      <c r="DA36" s="5"/>
    </row>
    <row r="37" spans="1:105" ht="16.149999999999999" customHeight="1" x14ac:dyDescent="0.2">
      <c r="A37" s="174" t="s">
        <v>54</v>
      </c>
      <c r="B37" s="175"/>
      <c r="C37" s="30"/>
      <c r="D37" s="33"/>
      <c r="E37" s="33"/>
      <c r="F37" s="33"/>
      <c r="G37" s="34"/>
      <c r="H37" s="33"/>
      <c r="I37" s="33"/>
      <c r="J37" s="32"/>
      <c r="K37" s="81"/>
      <c r="L37" s="51"/>
      <c r="M37" s="53"/>
      <c r="N37" s="79"/>
      <c r="O37" s="10"/>
      <c r="P37" s="10"/>
      <c r="BY37" s="2"/>
      <c r="CA37" s="3"/>
      <c r="CH37" s="6"/>
      <c r="CI37" s="6"/>
      <c r="CJ37" s="6"/>
      <c r="CK37" s="6"/>
      <c r="CL37" s="6"/>
      <c r="CM37" s="6"/>
      <c r="CN37" s="6"/>
      <c r="CO37" s="4"/>
      <c r="DA37" s="5"/>
    </row>
    <row r="38" spans="1:105" ht="16.149999999999999" customHeight="1" x14ac:dyDescent="0.2">
      <c r="A38" s="174" t="s">
        <v>55</v>
      </c>
      <c r="B38" s="175"/>
      <c r="C38" s="30"/>
      <c r="D38" s="33"/>
      <c r="E38" s="33"/>
      <c r="F38" s="33"/>
      <c r="G38" s="34"/>
      <c r="H38" s="33"/>
      <c r="I38" s="33"/>
      <c r="J38" s="32"/>
      <c r="K38" s="81"/>
      <c r="L38" s="51"/>
      <c r="M38" s="53"/>
      <c r="N38" s="79"/>
      <c r="O38" s="10"/>
      <c r="P38" s="10"/>
      <c r="BY38" s="2"/>
      <c r="CA38" s="3"/>
      <c r="CH38" s="6"/>
      <c r="CI38" s="6"/>
      <c r="CJ38" s="6"/>
      <c r="CK38" s="6"/>
      <c r="CL38" s="6"/>
      <c r="CM38" s="6"/>
      <c r="CN38" s="6"/>
      <c r="CO38" s="4"/>
      <c r="DA38" s="5"/>
    </row>
    <row r="39" spans="1:105" ht="16.149999999999999" customHeight="1" x14ac:dyDescent="0.2">
      <c r="A39" s="174" t="s">
        <v>56</v>
      </c>
      <c r="B39" s="175"/>
      <c r="C39" s="30"/>
      <c r="D39" s="33"/>
      <c r="E39" s="33"/>
      <c r="F39" s="33"/>
      <c r="G39" s="34"/>
      <c r="H39" s="33"/>
      <c r="I39" s="33"/>
      <c r="J39" s="32"/>
      <c r="K39" s="35"/>
      <c r="L39" s="51"/>
      <c r="M39" s="53"/>
      <c r="N39" s="79"/>
      <c r="O39" s="10"/>
      <c r="P39" s="10"/>
      <c r="BY39" s="2"/>
      <c r="CA39" s="3"/>
      <c r="CH39" s="6"/>
      <c r="CI39" s="6"/>
      <c r="CJ39" s="6"/>
      <c r="CK39" s="6"/>
      <c r="CL39" s="6"/>
      <c r="CM39" s="6"/>
      <c r="CN39" s="6"/>
      <c r="CO39" s="4"/>
      <c r="DA39" s="5"/>
    </row>
    <row r="40" spans="1:105" ht="16.149999999999999" customHeight="1" x14ac:dyDescent="0.2">
      <c r="A40" s="174" t="s">
        <v>57</v>
      </c>
      <c r="B40" s="175"/>
      <c r="C40" s="30"/>
      <c r="D40" s="33"/>
      <c r="E40" s="33"/>
      <c r="F40" s="33"/>
      <c r="G40" s="34"/>
      <c r="H40" s="33"/>
      <c r="I40" s="33"/>
      <c r="J40" s="32"/>
      <c r="K40" s="35"/>
      <c r="L40" s="51"/>
      <c r="M40" s="53"/>
      <c r="N40" s="79"/>
      <c r="O40" s="10"/>
      <c r="P40" s="10"/>
      <c r="BY40" s="2"/>
      <c r="CA40" s="3"/>
      <c r="CH40" s="6"/>
      <c r="CI40" s="6"/>
      <c r="CJ40" s="6"/>
      <c r="CK40" s="6"/>
      <c r="CL40" s="6"/>
      <c r="CM40" s="6"/>
      <c r="CN40" s="6"/>
      <c r="CO40" s="4"/>
      <c r="DA40" s="5"/>
    </row>
    <row r="41" spans="1:105" ht="16.149999999999999" customHeight="1" x14ac:dyDescent="0.2">
      <c r="A41" s="174" t="s">
        <v>58</v>
      </c>
      <c r="B41" s="175"/>
      <c r="C41" s="30"/>
      <c r="D41" s="33"/>
      <c r="E41" s="33"/>
      <c r="F41" s="33"/>
      <c r="G41" s="34"/>
      <c r="H41" s="33"/>
      <c r="I41" s="33"/>
      <c r="J41" s="32"/>
      <c r="K41" s="80">
        <f>SUM(L41+M41)</f>
        <v>0</v>
      </c>
      <c r="L41" s="30"/>
      <c r="M41" s="31"/>
      <c r="N41" s="79"/>
      <c r="O41" s="10"/>
      <c r="P41" s="10"/>
      <c r="BY41" s="2"/>
      <c r="CA41" s="3"/>
      <c r="CH41" s="6"/>
      <c r="CI41" s="6"/>
      <c r="CJ41" s="6"/>
      <c r="CK41" s="6"/>
      <c r="CL41" s="6"/>
      <c r="CM41" s="6"/>
      <c r="CN41" s="6"/>
      <c r="CO41" s="4"/>
      <c r="DA41" s="5"/>
    </row>
    <row r="42" spans="1:105" ht="16.149999999999999" customHeight="1" x14ac:dyDescent="0.2">
      <c r="A42" s="176" t="s">
        <v>59</v>
      </c>
      <c r="B42" s="177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10"/>
      <c r="P42" s="10"/>
      <c r="BY42" s="2"/>
      <c r="CA42" s="3"/>
      <c r="CH42" s="6"/>
      <c r="CI42" s="6"/>
      <c r="CJ42" s="6"/>
      <c r="CK42" s="6"/>
      <c r="CL42" s="6"/>
      <c r="CM42" s="6"/>
      <c r="CN42" s="6"/>
      <c r="CO42" s="4"/>
      <c r="DA42" s="5"/>
    </row>
    <row r="43" spans="1:105" ht="16.149999999999999" customHeight="1" x14ac:dyDescent="0.2">
      <c r="A43" s="178" t="s">
        <v>60</v>
      </c>
      <c r="B43" s="179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10"/>
      <c r="P43" s="10"/>
      <c r="BY43" s="2"/>
      <c r="CA43" s="3"/>
      <c r="CH43" s="6"/>
      <c r="CI43" s="6"/>
      <c r="CJ43" s="6"/>
      <c r="CK43" s="6"/>
      <c r="CL43" s="6"/>
      <c r="CM43" s="6"/>
      <c r="CN43" s="6"/>
      <c r="CO43" s="4"/>
      <c r="DA43" s="5"/>
    </row>
    <row r="44" spans="1:105" ht="16.149999999999999" customHeight="1" x14ac:dyDescent="0.2">
      <c r="A44" s="180" t="s">
        <v>61</v>
      </c>
      <c r="B44" s="181"/>
      <c r="C44" s="91">
        <f t="shared" ref="C44:J44" si="2">SUM(C33:C43)</f>
        <v>0</v>
      </c>
      <c r="D44" s="92">
        <f>SUM(D33:D43)</f>
        <v>0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0</v>
      </c>
      <c r="L44" s="91">
        <f>SUM(L33+L34+L35+L36+L41+L43)</f>
        <v>0</v>
      </c>
      <c r="M44" s="96">
        <f>SUM(M33+M34+M35+M36+M41+M43)</f>
        <v>0</v>
      </c>
      <c r="N44" s="79"/>
      <c r="O44" s="10"/>
      <c r="P44" s="10"/>
      <c r="BY44" s="2"/>
      <c r="CA44" s="3"/>
      <c r="CH44" s="6"/>
      <c r="CI44" s="6"/>
      <c r="CJ44" s="6"/>
      <c r="CK44" s="6"/>
      <c r="CL44" s="6"/>
      <c r="CM44" s="6"/>
      <c r="CN44" s="6"/>
      <c r="CO44" s="4"/>
      <c r="DA44" s="5"/>
    </row>
    <row r="45" spans="1:105" ht="16.149999999999999" customHeight="1" x14ac:dyDescent="0.2">
      <c r="A45" s="182" t="s">
        <v>62</v>
      </c>
      <c r="B45" s="183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10"/>
      <c r="P45" s="10"/>
      <c r="BY45" s="2"/>
      <c r="CA45" s="3"/>
      <c r="CH45" s="6"/>
      <c r="CI45" s="6"/>
      <c r="CJ45" s="6"/>
      <c r="CK45" s="6"/>
      <c r="CL45" s="6"/>
      <c r="CM45" s="6"/>
      <c r="CN45" s="6"/>
      <c r="CO45" s="4"/>
      <c r="DA45" s="5"/>
    </row>
    <row r="46" spans="1:105" ht="31.9" customHeight="1" x14ac:dyDescent="0.2">
      <c r="A46" s="8" t="s">
        <v>63</v>
      </c>
      <c r="B46" s="102"/>
      <c r="C46" s="103"/>
      <c r="D46" s="104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CG46" s="6"/>
      <c r="CH46" s="6"/>
      <c r="CI46" s="6"/>
      <c r="CJ46" s="6"/>
      <c r="CK46" s="6"/>
      <c r="CL46" s="6"/>
      <c r="CM46" s="6"/>
    </row>
    <row r="47" spans="1:105" ht="25.15" customHeight="1" x14ac:dyDescent="0.2">
      <c r="A47" s="184" t="s">
        <v>64</v>
      </c>
      <c r="B47" s="185"/>
      <c r="C47" s="70" t="s">
        <v>65</v>
      </c>
      <c r="D47" s="112" t="s">
        <v>66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CG47" s="6"/>
      <c r="CH47" s="6"/>
      <c r="CI47" s="6"/>
      <c r="CJ47" s="6"/>
      <c r="CK47" s="6"/>
      <c r="CL47" s="6"/>
      <c r="CM47" s="6"/>
    </row>
    <row r="48" spans="1:105" ht="16.149999999999999" customHeight="1" x14ac:dyDescent="0.2">
      <c r="A48" s="170" t="s">
        <v>67</v>
      </c>
      <c r="B48" s="171"/>
      <c r="C48" s="105"/>
      <c r="D48" s="90"/>
      <c r="E48" s="7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CA48" s="4" t="str">
        <f>IF(D48&gt;C48,"Casos/Instituciones deben ser menor o iguales al total Reuniones A. Mayor","")</f>
        <v/>
      </c>
      <c r="CG48" s="6"/>
      <c r="CH48" s="6"/>
      <c r="CI48" s="6"/>
      <c r="CJ48" s="6"/>
      <c r="CK48" s="6"/>
      <c r="CL48" s="6"/>
      <c r="CM48" s="6"/>
    </row>
    <row r="49" spans="1:91" ht="16.149999999999999" customHeight="1" x14ac:dyDescent="0.2">
      <c r="A49" s="172" t="s">
        <v>68</v>
      </c>
      <c r="B49" s="173"/>
      <c r="C49" s="106"/>
      <c r="D49" s="6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CG49" s="6"/>
      <c r="CH49" s="6"/>
      <c r="CI49" s="6"/>
      <c r="CJ49" s="6"/>
      <c r="CK49" s="6"/>
      <c r="CL49" s="6"/>
      <c r="CM49" s="6"/>
    </row>
    <row r="50" spans="1:91" x14ac:dyDescent="0.2">
      <c r="CG50" s="6"/>
      <c r="CH50" s="6"/>
      <c r="CI50" s="6"/>
      <c r="CJ50" s="6"/>
      <c r="CK50" s="6"/>
      <c r="CL50" s="6"/>
      <c r="CM50" s="6"/>
    </row>
    <row r="194" spans="1:104" ht="11.25" customHeight="1" x14ac:dyDescent="0.2"/>
    <row r="195" spans="1:104" s="107" customFormat="1" hidden="1" x14ac:dyDescent="0.2">
      <c r="A195" s="107">
        <f>SUM(B11,B25:B29,C44:M44,C48:C49)</f>
        <v>2502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</row>
  </sheetData>
  <mergeCells count="26">
    <mergeCell ref="A6:P6"/>
    <mergeCell ref="A9:A10"/>
    <mergeCell ref="B9:D9"/>
    <mergeCell ref="E9:F9"/>
    <mergeCell ref="G9:G10"/>
    <mergeCell ref="H9:I9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48:B48"/>
    <mergeCell ref="A49:B49"/>
    <mergeCell ref="A41:B41"/>
    <mergeCell ref="A42:B42"/>
    <mergeCell ref="A43:B43"/>
    <mergeCell ref="A44:B44"/>
    <mergeCell ref="A45:B45"/>
    <mergeCell ref="A47:B47"/>
  </mergeCells>
  <dataValidations count="1">
    <dataValidation type="whole" operator="greaterThan" allowBlank="1" showInputMessage="1" showErrorMessage="1" errorTitle="Números Enteros" error="Sólo puede ingresar números enteros" sqref="A1:M49" xr:uid="{00000000-0002-0000-0100-000000000000}">
      <formula1>-1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95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55.5703125" style="2" customWidth="1"/>
    <col min="2" max="2" width="14.5703125" style="2" customWidth="1"/>
    <col min="3" max="4" width="15.7109375" style="2" customWidth="1"/>
    <col min="5" max="7" width="16.140625" style="2" customWidth="1"/>
    <col min="8" max="8" width="16.7109375" style="2" customWidth="1"/>
    <col min="9" max="9" width="15.42578125" style="2" customWidth="1"/>
    <col min="10" max="10" width="18.28515625" style="2" customWidth="1"/>
    <col min="11" max="13" width="14.28515625" style="2" customWidth="1"/>
    <col min="14" max="76" width="11.42578125" style="2"/>
    <col min="77" max="77" width="12.28515625" style="3" customWidth="1"/>
    <col min="78" max="78" width="11.140625" style="3" customWidth="1"/>
    <col min="79" max="92" width="11.140625" style="4" hidden="1" customWidth="1"/>
    <col min="93" max="104" width="11.140625" style="5" hidden="1" customWidth="1"/>
    <col min="105" max="105" width="11.140625" style="2" customWidth="1"/>
    <col min="106" max="16384" width="11.42578125" style="2"/>
  </cols>
  <sheetData>
    <row r="1" spans="1:91" ht="16.149999999999999" customHeight="1" x14ac:dyDescent="0.2">
      <c r="A1" s="1" t="s">
        <v>0</v>
      </c>
    </row>
    <row r="2" spans="1:91" ht="16.149999999999999" customHeight="1" x14ac:dyDescent="0.2">
      <c r="A2" s="1" t="str">
        <f>CONCATENATE("COMUNA: ",[3]NOMBRE!B2," - ","( ",[3]NOMBRE!C2,[3]NOMBRE!D2,[3]NOMBRE!E2,[3]NOMBRE!F2,[3]NOMBRE!G2," )")</f>
        <v>COMUNA: LINARES - ( 07401 )</v>
      </c>
    </row>
    <row r="3" spans="1:91" ht="16.149999999999999" customHeight="1" x14ac:dyDescent="0.2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</row>
    <row r="4" spans="1:91" ht="16.149999999999999" customHeight="1" x14ac:dyDescent="0.2">
      <c r="A4" s="1" t="str">
        <f>CONCATENATE("MES: ",[3]NOMBRE!B6," - ","( ",[3]NOMBRE!C6,[3]NOMBRE!D6," )")</f>
        <v>MES: FEBRERO - ( 02 )</v>
      </c>
    </row>
    <row r="5" spans="1:91" ht="16.149999999999999" customHeight="1" x14ac:dyDescent="0.2">
      <c r="A5" s="1" t="str">
        <f>CONCATENATE("AÑO: ",[3]NOMBRE!B7)</f>
        <v>AÑO: 2019</v>
      </c>
    </row>
    <row r="6" spans="1:91" ht="15" x14ac:dyDescent="0.2">
      <c r="A6" s="194" t="s">
        <v>1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6"/>
      <c r="CH6" s="6"/>
      <c r="CI6" s="6"/>
      <c r="CJ6" s="6"/>
      <c r="CK6" s="6"/>
      <c r="CL6" s="6"/>
      <c r="CM6" s="6"/>
    </row>
    <row r="7" spans="1:91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CG7" s="6"/>
      <c r="CH7" s="6"/>
      <c r="CI7" s="6"/>
      <c r="CJ7" s="6"/>
      <c r="CK7" s="6"/>
      <c r="CL7" s="6"/>
      <c r="CM7" s="6"/>
    </row>
    <row r="8" spans="1:91" ht="31.9" customHeight="1" x14ac:dyDescent="0.2">
      <c r="A8" s="8" t="s">
        <v>2</v>
      </c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CG8" s="6"/>
      <c r="CH8" s="6"/>
      <c r="CI8" s="6"/>
      <c r="CJ8" s="6"/>
      <c r="CK8" s="6"/>
      <c r="CL8" s="6"/>
      <c r="CM8" s="6"/>
    </row>
    <row r="9" spans="1:91" ht="25.15" customHeight="1" x14ac:dyDescent="0.2">
      <c r="A9" s="195" t="s">
        <v>3</v>
      </c>
      <c r="B9" s="197" t="s">
        <v>4</v>
      </c>
      <c r="C9" s="198"/>
      <c r="D9" s="199"/>
      <c r="E9" s="184" t="s">
        <v>5</v>
      </c>
      <c r="F9" s="185"/>
      <c r="G9" s="187" t="s">
        <v>6</v>
      </c>
      <c r="H9" s="197" t="s">
        <v>7</v>
      </c>
      <c r="I9" s="199"/>
      <c r="M9" s="10"/>
      <c r="N9" s="10"/>
      <c r="O9" s="10"/>
      <c r="P9" s="10"/>
      <c r="CG9" s="6"/>
      <c r="CH9" s="6"/>
      <c r="CI9" s="6"/>
      <c r="CJ9" s="6"/>
      <c r="CK9" s="6"/>
      <c r="CL9" s="6"/>
      <c r="CM9" s="6"/>
    </row>
    <row r="10" spans="1:91" ht="37.15" customHeight="1" x14ac:dyDescent="0.2">
      <c r="A10" s="196"/>
      <c r="B10" s="111" t="s">
        <v>8</v>
      </c>
      <c r="C10" s="12" t="s">
        <v>9</v>
      </c>
      <c r="D10" s="13" t="s">
        <v>10</v>
      </c>
      <c r="E10" s="14" t="s">
        <v>11</v>
      </c>
      <c r="F10" s="113" t="s">
        <v>12</v>
      </c>
      <c r="G10" s="200"/>
      <c r="H10" s="14" t="s">
        <v>13</v>
      </c>
      <c r="I10" s="113" t="s">
        <v>14</v>
      </c>
      <c r="M10" s="10"/>
      <c r="N10" s="10"/>
      <c r="O10" s="10"/>
      <c r="P10" s="10"/>
      <c r="CG10" s="6"/>
      <c r="CH10" s="6"/>
      <c r="CI10" s="6"/>
      <c r="CJ10" s="6"/>
      <c r="CK10" s="6"/>
      <c r="CL10" s="6"/>
      <c r="CM10" s="6"/>
    </row>
    <row r="11" spans="1:91" ht="16.149999999999999" customHeight="1" x14ac:dyDescent="0.2">
      <c r="A11" s="16" t="s">
        <v>15</v>
      </c>
      <c r="B11" s="17">
        <f t="shared" ref="B11:B29" si="0">SUM(C11+D11)</f>
        <v>57</v>
      </c>
      <c r="C11" s="18">
        <f t="shared" ref="C11:I11" si="1">SUM(C12:C24)</f>
        <v>9</v>
      </c>
      <c r="D11" s="19">
        <f t="shared" si="1"/>
        <v>48</v>
      </c>
      <c r="E11" s="18">
        <f t="shared" si="1"/>
        <v>57</v>
      </c>
      <c r="F11" s="20">
        <f t="shared" si="1"/>
        <v>33</v>
      </c>
      <c r="G11" s="19">
        <f t="shared" si="1"/>
        <v>0</v>
      </c>
      <c r="H11" s="21">
        <f t="shared" si="1"/>
        <v>16</v>
      </c>
      <c r="I11" s="20">
        <f t="shared" si="1"/>
        <v>0</v>
      </c>
      <c r="M11" s="10"/>
      <c r="N11" s="10"/>
      <c r="O11" s="10"/>
      <c r="P11" s="10"/>
      <c r="CG11" s="6"/>
      <c r="CH11" s="6"/>
      <c r="CI11" s="6"/>
      <c r="CJ11" s="6"/>
      <c r="CK11" s="6"/>
      <c r="CL11" s="6"/>
      <c r="CM11" s="6"/>
    </row>
    <row r="12" spans="1:91" ht="16.149999999999999" customHeight="1" x14ac:dyDescent="0.2">
      <c r="A12" s="22" t="s">
        <v>16</v>
      </c>
      <c r="B12" s="23">
        <f>SUM(C12+D12)</f>
        <v>8</v>
      </c>
      <c r="C12" s="24">
        <v>1</v>
      </c>
      <c r="D12" s="25">
        <v>7</v>
      </c>
      <c r="E12" s="24">
        <v>8</v>
      </c>
      <c r="F12" s="26">
        <v>7</v>
      </c>
      <c r="G12" s="25">
        <v>0</v>
      </c>
      <c r="H12" s="27">
        <v>2</v>
      </c>
      <c r="I12" s="26">
        <v>0</v>
      </c>
      <c r="M12" s="10"/>
      <c r="N12" s="10"/>
      <c r="O12" s="10"/>
      <c r="P12" s="10"/>
      <c r="CG12" s="6"/>
      <c r="CH12" s="6"/>
      <c r="CI12" s="6"/>
      <c r="CJ12" s="6"/>
      <c r="CK12" s="6"/>
      <c r="CL12" s="6"/>
      <c r="CM12" s="6"/>
    </row>
    <row r="13" spans="1:91" ht="16.149999999999999" customHeight="1" x14ac:dyDescent="0.2">
      <c r="A13" s="28" t="s">
        <v>17</v>
      </c>
      <c r="B13" s="29">
        <f>SUM(C13+D13)</f>
        <v>14</v>
      </c>
      <c r="C13" s="30">
        <v>4</v>
      </c>
      <c r="D13" s="31">
        <v>10</v>
      </c>
      <c r="E13" s="30">
        <v>14</v>
      </c>
      <c r="F13" s="32">
        <v>5</v>
      </c>
      <c r="G13" s="31">
        <v>0</v>
      </c>
      <c r="H13" s="33">
        <v>4</v>
      </c>
      <c r="I13" s="32">
        <v>0</v>
      </c>
      <c r="M13" s="10"/>
      <c r="N13" s="10"/>
      <c r="O13" s="10"/>
      <c r="P13" s="10"/>
      <c r="CG13" s="6"/>
      <c r="CH13" s="6"/>
      <c r="CI13" s="6"/>
      <c r="CJ13" s="6"/>
      <c r="CK13" s="6"/>
      <c r="CL13" s="6"/>
      <c r="CM13" s="6"/>
    </row>
    <row r="14" spans="1:91" ht="16.149999999999999" customHeight="1" x14ac:dyDescent="0.2">
      <c r="A14" s="28" t="s">
        <v>18</v>
      </c>
      <c r="B14" s="29">
        <f t="shared" si="0"/>
        <v>3</v>
      </c>
      <c r="C14" s="30">
        <v>0</v>
      </c>
      <c r="D14" s="31">
        <v>3</v>
      </c>
      <c r="E14" s="30">
        <v>3</v>
      </c>
      <c r="F14" s="31">
        <v>2</v>
      </c>
      <c r="G14" s="31">
        <v>0</v>
      </c>
      <c r="H14" s="34">
        <v>3</v>
      </c>
      <c r="I14" s="31">
        <v>0</v>
      </c>
      <c r="M14" s="10"/>
      <c r="N14" s="10"/>
      <c r="O14" s="10"/>
      <c r="P14" s="10"/>
      <c r="CG14" s="6"/>
      <c r="CH14" s="6"/>
      <c r="CI14" s="6"/>
      <c r="CJ14" s="6"/>
      <c r="CK14" s="6"/>
      <c r="CL14" s="6"/>
      <c r="CM14" s="6"/>
    </row>
    <row r="15" spans="1:91" ht="16.149999999999999" customHeight="1" x14ac:dyDescent="0.2">
      <c r="A15" s="28" t="s">
        <v>19</v>
      </c>
      <c r="B15" s="29">
        <f t="shared" si="0"/>
        <v>14</v>
      </c>
      <c r="C15" s="30">
        <v>3</v>
      </c>
      <c r="D15" s="31">
        <v>11</v>
      </c>
      <c r="E15" s="30">
        <v>14</v>
      </c>
      <c r="F15" s="31">
        <v>13</v>
      </c>
      <c r="G15" s="31">
        <v>0</v>
      </c>
      <c r="H15" s="34">
        <v>2</v>
      </c>
      <c r="I15" s="31">
        <v>0</v>
      </c>
      <c r="M15" s="10"/>
      <c r="N15" s="10"/>
      <c r="O15" s="10"/>
      <c r="P15" s="10"/>
      <c r="CG15" s="6"/>
      <c r="CH15" s="6"/>
      <c r="CI15" s="6"/>
      <c r="CJ15" s="6"/>
      <c r="CK15" s="6"/>
      <c r="CL15" s="6"/>
      <c r="CM15" s="6"/>
    </row>
    <row r="16" spans="1:91" ht="25.15" customHeight="1" x14ac:dyDescent="0.2">
      <c r="A16" s="28" t="s">
        <v>20</v>
      </c>
      <c r="B16" s="29">
        <f t="shared" si="0"/>
        <v>0</v>
      </c>
      <c r="C16" s="30"/>
      <c r="D16" s="31"/>
      <c r="E16" s="30"/>
      <c r="F16" s="31"/>
      <c r="G16" s="35"/>
      <c r="H16" s="34"/>
      <c r="I16" s="31"/>
      <c r="M16" s="10"/>
      <c r="N16" s="10"/>
      <c r="O16" s="10"/>
      <c r="P16" s="10"/>
      <c r="CG16" s="6"/>
      <c r="CH16" s="6"/>
      <c r="CI16" s="6"/>
      <c r="CJ16" s="6"/>
      <c r="CK16" s="6"/>
      <c r="CL16" s="6"/>
      <c r="CM16" s="6"/>
    </row>
    <row r="17" spans="1:105" ht="16.149999999999999" customHeight="1" x14ac:dyDescent="0.2">
      <c r="A17" s="28" t="s">
        <v>21</v>
      </c>
      <c r="B17" s="29">
        <f t="shared" si="0"/>
        <v>0</v>
      </c>
      <c r="C17" s="30"/>
      <c r="D17" s="31"/>
      <c r="E17" s="30"/>
      <c r="F17" s="31"/>
      <c r="G17" s="35"/>
      <c r="H17" s="34"/>
      <c r="I17" s="31"/>
      <c r="M17" s="10"/>
      <c r="N17" s="10"/>
      <c r="O17" s="10"/>
      <c r="P17" s="10"/>
      <c r="CG17" s="6"/>
      <c r="CH17" s="6"/>
      <c r="CI17" s="6"/>
      <c r="CJ17" s="6"/>
      <c r="CK17" s="6"/>
      <c r="CL17" s="6"/>
      <c r="CM17" s="6"/>
    </row>
    <row r="18" spans="1:105" ht="16.149999999999999" customHeight="1" x14ac:dyDescent="0.2">
      <c r="A18" s="28" t="s">
        <v>22</v>
      </c>
      <c r="B18" s="29">
        <f t="shared" si="0"/>
        <v>0</v>
      </c>
      <c r="C18" s="30"/>
      <c r="D18" s="31"/>
      <c r="E18" s="30"/>
      <c r="F18" s="31"/>
      <c r="G18" s="35"/>
      <c r="H18" s="34"/>
      <c r="I18" s="31"/>
      <c r="M18" s="10"/>
      <c r="N18" s="10"/>
      <c r="O18" s="10"/>
      <c r="P18" s="10"/>
      <c r="CG18" s="6"/>
      <c r="CH18" s="6"/>
      <c r="CI18" s="6"/>
      <c r="CJ18" s="6"/>
      <c r="CK18" s="6"/>
      <c r="CL18" s="6"/>
      <c r="CM18" s="6"/>
    </row>
    <row r="19" spans="1:105" ht="16.149999999999999" customHeight="1" x14ac:dyDescent="0.2">
      <c r="A19" s="28" t="s">
        <v>23</v>
      </c>
      <c r="B19" s="29">
        <f t="shared" si="0"/>
        <v>6</v>
      </c>
      <c r="C19" s="30">
        <v>0</v>
      </c>
      <c r="D19" s="31">
        <v>6</v>
      </c>
      <c r="E19" s="30">
        <v>6</v>
      </c>
      <c r="F19" s="31">
        <v>1</v>
      </c>
      <c r="G19" s="31">
        <v>0</v>
      </c>
      <c r="H19" s="34">
        <v>3</v>
      </c>
      <c r="I19" s="31">
        <v>0</v>
      </c>
      <c r="M19" s="10"/>
      <c r="N19" s="10"/>
      <c r="O19" s="10"/>
      <c r="P19" s="10"/>
      <c r="CG19" s="6"/>
      <c r="CH19" s="6"/>
      <c r="CI19" s="6"/>
      <c r="CJ19" s="6"/>
      <c r="CK19" s="6"/>
      <c r="CL19" s="6"/>
      <c r="CM19" s="6"/>
    </row>
    <row r="20" spans="1:105" ht="16.149999999999999" customHeight="1" x14ac:dyDescent="0.2">
      <c r="A20" s="28" t="s">
        <v>24</v>
      </c>
      <c r="B20" s="29">
        <f t="shared" si="0"/>
        <v>7</v>
      </c>
      <c r="C20" s="30">
        <v>1</v>
      </c>
      <c r="D20" s="31">
        <v>6</v>
      </c>
      <c r="E20" s="30">
        <v>7</v>
      </c>
      <c r="F20" s="31">
        <v>4</v>
      </c>
      <c r="G20" s="31">
        <v>0</v>
      </c>
      <c r="H20" s="34">
        <v>1</v>
      </c>
      <c r="I20" s="31">
        <v>0</v>
      </c>
      <c r="M20" s="10"/>
      <c r="N20" s="10"/>
      <c r="O20" s="10"/>
      <c r="P20" s="10"/>
      <c r="CG20" s="6"/>
      <c r="CH20" s="6"/>
      <c r="CI20" s="6"/>
      <c r="CJ20" s="6"/>
      <c r="CK20" s="6"/>
      <c r="CL20" s="6"/>
      <c r="CM20" s="6"/>
    </row>
    <row r="21" spans="1:105" ht="16.149999999999999" customHeight="1" x14ac:dyDescent="0.2">
      <c r="A21" s="28" t="s">
        <v>25</v>
      </c>
      <c r="B21" s="29">
        <f t="shared" si="0"/>
        <v>1</v>
      </c>
      <c r="C21" s="30">
        <v>0</v>
      </c>
      <c r="D21" s="31">
        <v>1</v>
      </c>
      <c r="E21" s="30">
        <v>1</v>
      </c>
      <c r="F21" s="31">
        <v>0</v>
      </c>
      <c r="G21" s="31">
        <v>0</v>
      </c>
      <c r="H21" s="34">
        <v>0</v>
      </c>
      <c r="I21" s="31">
        <v>0</v>
      </c>
      <c r="M21" s="10"/>
      <c r="N21" s="10"/>
      <c r="O21" s="10"/>
      <c r="P21" s="10"/>
      <c r="CG21" s="6"/>
      <c r="CH21" s="6"/>
      <c r="CI21" s="6"/>
      <c r="CJ21" s="6"/>
      <c r="CK21" s="6"/>
      <c r="CL21" s="6"/>
      <c r="CM21" s="6"/>
    </row>
    <row r="22" spans="1:105" ht="16.149999999999999" customHeight="1" x14ac:dyDescent="0.2">
      <c r="A22" s="36" t="s">
        <v>26</v>
      </c>
      <c r="B22" s="37">
        <f t="shared" si="0"/>
        <v>4</v>
      </c>
      <c r="C22" s="30">
        <v>0</v>
      </c>
      <c r="D22" s="31">
        <v>4</v>
      </c>
      <c r="E22" s="30">
        <v>4</v>
      </c>
      <c r="F22" s="31">
        <v>1</v>
      </c>
      <c r="G22" s="31">
        <v>0</v>
      </c>
      <c r="H22" s="34">
        <v>1</v>
      </c>
      <c r="I22" s="32">
        <v>0</v>
      </c>
      <c r="M22" s="10"/>
      <c r="N22" s="10"/>
      <c r="O22" s="10"/>
      <c r="P22" s="10"/>
      <c r="CG22" s="6"/>
      <c r="CH22" s="6"/>
      <c r="CI22" s="6"/>
      <c r="CJ22" s="6"/>
      <c r="CK22" s="6"/>
      <c r="CL22" s="6"/>
      <c r="CM22" s="6"/>
    </row>
    <row r="23" spans="1:105" ht="16.149999999999999" customHeight="1" x14ac:dyDescent="0.2">
      <c r="A23" s="38" t="s">
        <v>27</v>
      </c>
      <c r="B23" s="37">
        <f t="shared" si="0"/>
        <v>0</v>
      </c>
      <c r="C23" s="30"/>
      <c r="D23" s="31"/>
      <c r="E23" s="30"/>
      <c r="F23" s="31"/>
      <c r="G23" s="31"/>
      <c r="H23" s="34"/>
      <c r="I23" s="32"/>
      <c r="N23" s="10"/>
      <c r="O23" s="10"/>
      <c r="P23" s="10"/>
      <c r="CG23" s="6"/>
      <c r="CH23" s="6"/>
      <c r="CI23" s="6"/>
      <c r="CJ23" s="6"/>
      <c r="CK23" s="6"/>
      <c r="CL23" s="6"/>
      <c r="CM23" s="6"/>
    </row>
    <row r="24" spans="1:105" ht="16.149999999999999" customHeight="1" thickBot="1" x14ac:dyDescent="0.25">
      <c r="A24" s="39" t="s">
        <v>28</v>
      </c>
      <c r="B24" s="40">
        <f t="shared" si="0"/>
        <v>0</v>
      </c>
      <c r="C24" s="41"/>
      <c r="D24" s="42"/>
      <c r="E24" s="41"/>
      <c r="F24" s="42"/>
      <c r="G24" s="42"/>
      <c r="H24" s="43"/>
      <c r="I24" s="44"/>
      <c r="N24" s="10"/>
      <c r="O24" s="10"/>
      <c r="P24" s="10"/>
      <c r="CG24" s="6"/>
      <c r="CH24" s="6"/>
      <c r="CI24" s="6"/>
      <c r="CJ24" s="6"/>
      <c r="CK24" s="6"/>
      <c r="CL24" s="6"/>
      <c r="CM24" s="6"/>
    </row>
    <row r="25" spans="1:105" ht="16.149999999999999" customHeight="1" thickTop="1" x14ac:dyDescent="0.2">
      <c r="A25" s="45" t="s">
        <v>29</v>
      </c>
      <c r="B25" s="23">
        <f t="shared" si="0"/>
        <v>2326</v>
      </c>
      <c r="C25" s="24">
        <v>804</v>
      </c>
      <c r="D25" s="25">
        <v>1522</v>
      </c>
      <c r="E25" s="46"/>
      <c r="F25" s="47"/>
      <c r="G25" s="48"/>
      <c r="H25" s="49"/>
      <c r="I25" s="47"/>
      <c r="M25" s="10"/>
      <c r="N25" s="10"/>
      <c r="O25" s="10"/>
      <c r="P25" s="10"/>
      <c r="CG25" s="6"/>
      <c r="CH25" s="6"/>
      <c r="CI25" s="6"/>
      <c r="CJ25" s="6"/>
      <c r="CK25" s="6"/>
      <c r="CL25" s="6"/>
      <c r="CM25" s="6"/>
    </row>
    <row r="26" spans="1:105" ht="16.149999999999999" customHeight="1" x14ac:dyDescent="0.2">
      <c r="A26" s="50" t="s">
        <v>30</v>
      </c>
      <c r="B26" s="29">
        <f t="shared" si="0"/>
        <v>3</v>
      </c>
      <c r="C26" s="30">
        <v>0</v>
      </c>
      <c r="D26" s="31">
        <v>3</v>
      </c>
      <c r="E26" s="51"/>
      <c r="F26" s="52"/>
      <c r="G26" s="53"/>
      <c r="H26" s="54"/>
      <c r="I26" s="52"/>
      <c r="M26" s="10"/>
      <c r="N26" s="10"/>
      <c r="O26" s="10"/>
      <c r="P26" s="10"/>
      <c r="CG26" s="6"/>
      <c r="CH26" s="6"/>
      <c r="CI26" s="6"/>
      <c r="CJ26" s="6"/>
      <c r="CK26" s="6"/>
      <c r="CL26" s="6"/>
      <c r="CM26" s="6"/>
    </row>
    <row r="27" spans="1:105" ht="16.149999999999999" customHeight="1" x14ac:dyDescent="0.2">
      <c r="A27" s="50" t="s">
        <v>31</v>
      </c>
      <c r="B27" s="29">
        <f t="shared" si="0"/>
        <v>63</v>
      </c>
      <c r="C27" s="30">
        <v>19</v>
      </c>
      <c r="D27" s="31">
        <v>44</v>
      </c>
      <c r="E27" s="51"/>
      <c r="F27" s="52"/>
      <c r="G27" s="53"/>
      <c r="H27" s="54"/>
      <c r="I27" s="52"/>
      <c r="M27" s="10"/>
      <c r="N27" s="10"/>
      <c r="O27" s="10"/>
      <c r="P27" s="10"/>
      <c r="CG27" s="6"/>
      <c r="CH27" s="6"/>
      <c r="CI27" s="6"/>
      <c r="CJ27" s="6"/>
      <c r="CK27" s="6"/>
      <c r="CL27" s="6"/>
      <c r="CM27" s="6"/>
    </row>
    <row r="28" spans="1:105" ht="16.149999999999999" customHeight="1" x14ac:dyDescent="0.2">
      <c r="A28" s="50" t="s">
        <v>32</v>
      </c>
      <c r="B28" s="29">
        <f t="shared" si="0"/>
        <v>2</v>
      </c>
      <c r="C28" s="30">
        <v>0</v>
      </c>
      <c r="D28" s="31">
        <v>2</v>
      </c>
      <c r="E28" s="46"/>
      <c r="F28" s="47"/>
      <c r="G28" s="48"/>
      <c r="H28" s="49"/>
      <c r="I28" s="47"/>
      <c r="M28" s="10"/>
      <c r="N28" s="10"/>
      <c r="O28" s="10"/>
      <c r="P28" s="10"/>
      <c r="CG28" s="6"/>
      <c r="CH28" s="6"/>
      <c r="CI28" s="6"/>
      <c r="CJ28" s="6"/>
      <c r="CK28" s="6"/>
      <c r="CL28" s="6"/>
      <c r="CM28" s="6"/>
    </row>
    <row r="29" spans="1:105" ht="16.149999999999999" customHeight="1" x14ac:dyDescent="0.2">
      <c r="A29" s="115" t="s">
        <v>33</v>
      </c>
      <c r="B29" s="56">
        <f t="shared" si="0"/>
        <v>4</v>
      </c>
      <c r="C29" s="57">
        <v>2</v>
      </c>
      <c r="D29" s="58">
        <v>2</v>
      </c>
      <c r="E29" s="59"/>
      <c r="F29" s="60"/>
      <c r="G29" s="61"/>
      <c r="H29" s="62"/>
      <c r="I29" s="60"/>
      <c r="M29" s="10"/>
      <c r="N29" s="10"/>
      <c r="O29" s="10"/>
      <c r="P29" s="10"/>
      <c r="CG29" s="6"/>
      <c r="CH29" s="6"/>
      <c r="CI29" s="6"/>
      <c r="CJ29" s="6"/>
      <c r="CK29" s="6"/>
      <c r="CL29" s="6"/>
      <c r="CM29" s="6"/>
    </row>
    <row r="30" spans="1:105" ht="31.9" customHeight="1" x14ac:dyDescent="0.2">
      <c r="A30" s="63" t="s">
        <v>34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CG30" s="6"/>
      <c r="CH30" s="6"/>
      <c r="CI30" s="6"/>
      <c r="CJ30" s="6"/>
      <c r="CK30" s="6"/>
      <c r="CL30" s="6"/>
      <c r="CM30" s="6"/>
    </row>
    <row r="31" spans="1:105" ht="16.149999999999999" customHeight="1" x14ac:dyDescent="0.2">
      <c r="A31" s="186" t="s">
        <v>35</v>
      </c>
      <c r="B31" s="187"/>
      <c r="C31" s="184" t="s">
        <v>36</v>
      </c>
      <c r="D31" s="190"/>
      <c r="E31" s="190"/>
      <c r="F31" s="191"/>
      <c r="G31" s="190" t="s">
        <v>37</v>
      </c>
      <c r="H31" s="190"/>
      <c r="I31" s="190"/>
      <c r="J31" s="190"/>
      <c r="K31" s="190" t="s">
        <v>38</v>
      </c>
      <c r="L31" s="190"/>
      <c r="M31" s="190"/>
      <c r="N31" s="64"/>
      <c r="O31" s="10"/>
      <c r="P31" s="10"/>
      <c r="Q31" s="10"/>
      <c r="BY31" s="2"/>
      <c r="CA31" s="3"/>
      <c r="CH31" s="6"/>
      <c r="CI31" s="6"/>
      <c r="CJ31" s="6"/>
      <c r="CK31" s="6"/>
      <c r="CL31" s="6"/>
      <c r="CM31" s="6"/>
      <c r="CN31" s="6"/>
      <c r="CO31" s="4"/>
      <c r="DA31" s="5"/>
    </row>
    <row r="32" spans="1:105" ht="77.25" customHeight="1" x14ac:dyDescent="0.2">
      <c r="A32" s="188"/>
      <c r="B32" s="189"/>
      <c r="C32" s="14" t="s">
        <v>39</v>
      </c>
      <c r="D32" s="65" t="s">
        <v>40</v>
      </c>
      <c r="E32" s="65" t="s">
        <v>41</v>
      </c>
      <c r="F32" s="66" t="s">
        <v>42</v>
      </c>
      <c r="G32" s="114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4" t="s">
        <v>48</v>
      </c>
      <c r="M32" s="112" t="s">
        <v>49</v>
      </c>
      <c r="N32" s="72"/>
      <c r="O32" s="10"/>
      <c r="P32" s="10"/>
      <c r="BY32" s="2"/>
      <c r="CA32" s="3"/>
      <c r="CH32" s="6"/>
      <c r="CI32" s="6"/>
      <c r="CJ32" s="6"/>
      <c r="CK32" s="6"/>
      <c r="CL32" s="6"/>
      <c r="CM32" s="6"/>
      <c r="CN32" s="6"/>
      <c r="CO32" s="4"/>
      <c r="DA32" s="5"/>
    </row>
    <row r="33" spans="1:105" ht="16.149999999999999" customHeight="1" x14ac:dyDescent="0.2">
      <c r="A33" s="192" t="s">
        <v>50</v>
      </c>
      <c r="B33" s="193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10"/>
      <c r="P33" s="10"/>
      <c r="BY33" s="2"/>
      <c r="CA33" s="3"/>
      <c r="CH33" s="6"/>
      <c r="CI33" s="6"/>
      <c r="CJ33" s="6"/>
      <c r="CK33" s="6"/>
      <c r="CL33" s="6"/>
      <c r="CM33" s="6"/>
      <c r="CN33" s="6"/>
      <c r="CO33" s="4"/>
      <c r="DA33" s="5"/>
    </row>
    <row r="34" spans="1:105" ht="16.149999999999999" customHeight="1" x14ac:dyDescent="0.2">
      <c r="A34" s="174" t="s">
        <v>51</v>
      </c>
      <c r="B34" s="175"/>
      <c r="C34" s="30"/>
      <c r="D34" s="33"/>
      <c r="E34" s="33"/>
      <c r="F34" s="33"/>
      <c r="G34" s="34"/>
      <c r="H34" s="33"/>
      <c r="I34" s="33"/>
      <c r="J34" s="32"/>
      <c r="K34" s="80">
        <f>SUM(L34+M34)</f>
        <v>0</v>
      </c>
      <c r="L34" s="30"/>
      <c r="M34" s="31"/>
      <c r="N34" s="79"/>
      <c r="O34" s="10"/>
      <c r="P34" s="10"/>
      <c r="BY34" s="2"/>
      <c r="CA34" s="3"/>
      <c r="CH34" s="6"/>
      <c r="CI34" s="6"/>
      <c r="CJ34" s="6"/>
      <c r="CK34" s="6"/>
      <c r="CL34" s="6"/>
      <c r="CM34" s="6"/>
      <c r="CN34" s="6"/>
      <c r="CO34" s="4"/>
      <c r="DA34" s="5"/>
    </row>
    <row r="35" spans="1:105" ht="16.149999999999999" customHeight="1" x14ac:dyDescent="0.2">
      <c r="A35" s="174" t="s">
        <v>52</v>
      </c>
      <c r="B35" s="175"/>
      <c r="C35" s="30"/>
      <c r="D35" s="33"/>
      <c r="E35" s="33"/>
      <c r="F35" s="33"/>
      <c r="G35" s="34"/>
      <c r="H35" s="33"/>
      <c r="I35" s="33"/>
      <c r="J35" s="32"/>
      <c r="K35" s="80">
        <f>SUM(L35+M35)</f>
        <v>0</v>
      </c>
      <c r="L35" s="30"/>
      <c r="M35" s="31"/>
      <c r="N35" s="79"/>
      <c r="O35" s="10"/>
      <c r="P35" s="10"/>
      <c r="BY35" s="2"/>
      <c r="CA35" s="3"/>
      <c r="CH35" s="6"/>
      <c r="CI35" s="6"/>
      <c r="CJ35" s="6"/>
      <c r="CK35" s="6"/>
      <c r="CL35" s="6"/>
      <c r="CM35" s="6"/>
      <c r="CN35" s="6"/>
      <c r="CO35" s="4"/>
      <c r="DA35" s="5"/>
    </row>
    <row r="36" spans="1:105" ht="16.149999999999999" customHeight="1" x14ac:dyDescent="0.2">
      <c r="A36" s="174" t="s">
        <v>53</v>
      </c>
      <c r="B36" s="175"/>
      <c r="C36" s="30"/>
      <c r="D36" s="33"/>
      <c r="E36" s="33"/>
      <c r="F36" s="33"/>
      <c r="G36" s="34"/>
      <c r="H36" s="33"/>
      <c r="I36" s="33"/>
      <c r="J36" s="32"/>
      <c r="K36" s="80">
        <f>SUM(L36+M36)</f>
        <v>0</v>
      </c>
      <c r="L36" s="30"/>
      <c r="M36" s="31"/>
      <c r="N36" s="79"/>
      <c r="O36" s="10"/>
      <c r="P36" s="10"/>
      <c r="BY36" s="2"/>
      <c r="CA36" s="3"/>
      <c r="CH36" s="6"/>
      <c r="CI36" s="6"/>
      <c r="CJ36" s="6"/>
      <c r="CK36" s="6"/>
      <c r="CL36" s="6"/>
      <c r="CM36" s="6"/>
      <c r="CN36" s="6"/>
      <c r="CO36" s="4"/>
      <c r="DA36" s="5"/>
    </row>
    <row r="37" spans="1:105" ht="16.149999999999999" customHeight="1" x14ac:dyDescent="0.2">
      <c r="A37" s="174" t="s">
        <v>54</v>
      </c>
      <c r="B37" s="175"/>
      <c r="C37" s="30"/>
      <c r="D37" s="33"/>
      <c r="E37" s="33"/>
      <c r="F37" s="33"/>
      <c r="G37" s="34"/>
      <c r="H37" s="33"/>
      <c r="I37" s="33"/>
      <c r="J37" s="32"/>
      <c r="K37" s="81"/>
      <c r="L37" s="51"/>
      <c r="M37" s="53"/>
      <c r="N37" s="79"/>
      <c r="O37" s="10"/>
      <c r="P37" s="10"/>
      <c r="BY37" s="2"/>
      <c r="CA37" s="3"/>
      <c r="CH37" s="6"/>
      <c r="CI37" s="6"/>
      <c r="CJ37" s="6"/>
      <c r="CK37" s="6"/>
      <c r="CL37" s="6"/>
      <c r="CM37" s="6"/>
      <c r="CN37" s="6"/>
      <c r="CO37" s="4"/>
      <c r="DA37" s="5"/>
    </row>
    <row r="38" spans="1:105" ht="16.149999999999999" customHeight="1" x14ac:dyDescent="0.2">
      <c r="A38" s="174" t="s">
        <v>55</v>
      </c>
      <c r="B38" s="175"/>
      <c r="C38" s="30"/>
      <c r="D38" s="33"/>
      <c r="E38" s="33"/>
      <c r="F38" s="33"/>
      <c r="G38" s="34"/>
      <c r="H38" s="33"/>
      <c r="I38" s="33"/>
      <c r="J38" s="32"/>
      <c r="K38" s="81"/>
      <c r="L38" s="51"/>
      <c r="M38" s="53"/>
      <c r="N38" s="79"/>
      <c r="O38" s="10"/>
      <c r="P38" s="10"/>
      <c r="BY38" s="2"/>
      <c r="CA38" s="3"/>
      <c r="CH38" s="6"/>
      <c r="CI38" s="6"/>
      <c r="CJ38" s="6"/>
      <c r="CK38" s="6"/>
      <c r="CL38" s="6"/>
      <c r="CM38" s="6"/>
      <c r="CN38" s="6"/>
      <c r="CO38" s="4"/>
      <c r="DA38" s="5"/>
    </row>
    <row r="39" spans="1:105" ht="16.149999999999999" customHeight="1" x14ac:dyDescent="0.2">
      <c r="A39" s="174" t="s">
        <v>56</v>
      </c>
      <c r="B39" s="175"/>
      <c r="C39" s="30"/>
      <c r="D39" s="33"/>
      <c r="E39" s="33"/>
      <c r="F39" s="33"/>
      <c r="G39" s="34"/>
      <c r="H39" s="33"/>
      <c r="I39" s="33"/>
      <c r="J39" s="32"/>
      <c r="K39" s="35"/>
      <c r="L39" s="51"/>
      <c r="M39" s="53"/>
      <c r="N39" s="79"/>
      <c r="O39" s="10"/>
      <c r="P39" s="10"/>
      <c r="BY39" s="2"/>
      <c r="CA39" s="3"/>
      <c r="CH39" s="6"/>
      <c r="CI39" s="6"/>
      <c r="CJ39" s="6"/>
      <c r="CK39" s="6"/>
      <c r="CL39" s="6"/>
      <c r="CM39" s="6"/>
      <c r="CN39" s="6"/>
      <c r="CO39" s="4"/>
      <c r="DA39" s="5"/>
    </row>
    <row r="40" spans="1:105" ht="16.149999999999999" customHeight="1" x14ac:dyDescent="0.2">
      <c r="A40" s="174" t="s">
        <v>57</v>
      </c>
      <c r="B40" s="175"/>
      <c r="C40" s="30"/>
      <c r="D40" s="33"/>
      <c r="E40" s="33"/>
      <c r="F40" s="33"/>
      <c r="G40" s="34"/>
      <c r="H40" s="33"/>
      <c r="I40" s="33"/>
      <c r="J40" s="32"/>
      <c r="K40" s="35"/>
      <c r="L40" s="51"/>
      <c r="M40" s="53"/>
      <c r="N40" s="79"/>
      <c r="O40" s="10"/>
      <c r="P40" s="10"/>
      <c r="BY40" s="2"/>
      <c r="CA40" s="3"/>
      <c r="CH40" s="6"/>
      <c r="CI40" s="6"/>
      <c r="CJ40" s="6"/>
      <c r="CK40" s="6"/>
      <c r="CL40" s="6"/>
      <c r="CM40" s="6"/>
      <c r="CN40" s="6"/>
      <c r="CO40" s="4"/>
      <c r="DA40" s="5"/>
    </row>
    <row r="41" spans="1:105" ht="16.149999999999999" customHeight="1" x14ac:dyDescent="0.2">
      <c r="A41" s="174" t="s">
        <v>58</v>
      </c>
      <c r="B41" s="175"/>
      <c r="C41" s="30"/>
      <c r="D41" s="33"/>
      <c r="E41" s="33"/>
      <c r="F41" s="33"/>
      <c r="G41" s="34"/>
      <c r="H41" s="33"/>
      <c r="I41" s="33"/>
      <c r="J41" s="32"/>
      <c r="K41" s="80">
        <f>SUM(L41+M41)</f>
        <v>0</v>
      </c>
      <c r="L41" s="30"/>
      <c r="M41" s="31"/>
      <c r="N41" s="79"/>
      <c r="O41" s="10"/>
      <c r="P41" s="10"/>
      <c r="BY41" s="2"/>
      <c r="CA41" s="3"/>
      <c r="CH41" s="6"/>
      <c r="CI41" s="6"/>
      <c r="CJ41" s="6"/>
      <c r="CK41" s="6"/>
      <c r="CL41" s="6"/>
      <c r="CM41" s="6"/>
      <c r="CN41" s="6"/>
      <c r="CO41" s="4"/>
      <c r="DA41" s="5"/>
    </row>
    <row r="42" spans="1:105" ht="16.149999999999999" customHeight="1" x14ac:dyDescent="0.2">
      <c r="A42" s="176" t="s">
        <v>59</v>
      </c>
      <c r="B42" s="177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10"/>
      <c r="P42" s="10"/>
      <c r="BY42" s="2"/>
      <c r="CA42" s="3"/>
      <c r="CH42" s="6"/>
      <c r="CI42" s="6"/>
      <c r="CJ42" s="6"/>
      <c r="CK42" s="6"/>
      <c r="CL42" s="6"/>
      <c r="CM42" s="6"/>
      <c r="CN42" s="6"/>
      <c r="CO42" s="4"/>
      <c r="DA42" s="5"/>
    </row>
    <row r="43" spans="1:105" ht="16.149999999999999" customHeight="1" x14ac:dyDescent="0.2">
      <c r="A43" s="178" t="s">
        <v>60</v>
      </c>
      <c r="B43" s="179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10"/>
      <c r="P43" s="10"/>
      <c r="BY43" s="2"/>
      <c r="CA43" s="3"/>
      <c r="CH43" s="6"/>
      <c r="CI43" s="6"/>
      <c r="CJ43" s="6"/>
      <c r="CK43" s="6"/>
      <c r="CL43" s="6"/>
      <c r="CM43" s="6"/>
      <c r="CN43" s="6"/>
      <c r="CO43" s="4"/>
      <c r="DA43" s="5"/>
    </row>
    <row r="44" spans="1:105" ht="16.149999999999999" customHeight="1" x14ac:dyDescent="0.2">
      <c r="A44" s="180" t="s">
        <v>61</v>
      </c>
      <c r="B44" s="181"/>
      <c r="C44" s="91">
        <f t="shared" ref="C44:J44" si="2">SUM(C33:C43)</f>
        <v>0</v>
      </c>
      <c r="D44" s="92">
        <f>SUM(D33:D43)</f>
        <v>0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0</v>
      </c>
      <c r="L44" s="91">
        <f>SUM(L33+L34+L35+L36+L41+L43)</f>
        <v>0</v>
      </c>
      <c r="M44" s="96">
        <f>SUM(M33+M34+M35+M36+M41+M43)</f>
        <v>0</v>
      </c>
      <c r="N44" s="79"/>
      <c r="O44" s="10"/>
      <c r="P44" s="10"/>
      <c r="BY44" s="2"/>
      <c r="CA44" s="3"/>
      <c r="CH44" s="6"/>
      <c r="CI44" s="6"/>
      <c r="CJ44" s="6"/>
      <c r="CK44" s="6"/>
      <c r="CL44" s="6"/>
      <c r="CM44" s="6"/>
      <c r="CN44" s="6"/>
      <c r="CO44" s="4"/>
      <c r="DA44" s="5"/>
    </row>
    <row r="45" spans="1:105" ht="16.149999999999999" customHeight="1" x14ac:dyDescent="0.2">
      <c r="A45" s="182" t="s">
        <v>62</v>
      </c>
      <c r="B45" s="183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10"/>
      <c r="P45" s="10"/>
      <c r="BY45" s="2"/>
      <c r="CA45" s="3"/>
      <c r="CH45" s="6"/>
      <c r="CI45" s="6"/>
      <c r="CJ45" s="6"/>
      <c r="CK45" s="6"/>
      <c r="CL45" s="6"/>
      <c r="CM45" s="6"/>
      <c r="CN45" s="6"/>
      <c r="CO45" s="4"/>
      <c r="DA45" s="5"/>
    </row>
    <row r="46" spans="1:105" ht="31.9" customHeight="1" x14ac:dyDescent="0.2">
      <c r="A46" s="8" t="s">
        <v>63</v>
      </c>
      <c r="B46" s="102"/>
      <c r="C46" s="103"/>
      <c r="D46" s="104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CG46" s="6"/>
      <c r="CH46" s="6"/>
      <c r="CI46" s="6"/>
      <c r="CJ46" s="6"/>
      <c r="CK46" s="6"/>
      <c r="CL46" s="6"/>
      <c r="CM46" s="6"/>
    </row>
    <row r="47" spans="1:105" ht="25.15" customHeight="1" x14ac:dyDescent="0.2">
      <c r="A47" s="184" t="s">
        <v>64</v>
      </c>
      <c r="B47" s="185"/>
      <c r="C47" s="70" t="s">
        <v>65</v>
      </c>
      <c r="D47" s="112" t="s">
        <v>66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CG47" s="6"/>
      <c r="CH47" s="6"/>
      <c r="CI47" s="6"/>
      <c r="CJ47" s="6"/>
      <c r="CK47" s="6"/>
      <c r="CL47" s="6"/>
      <c r="CM47" s="6"/>
    </row>
    <row r="48" spans="1:105" ht="16.149999999999999" customHeight="1" x14ac:dyDescent="0.2">
      <c r="A48" s="170" t="s">
        <v>67</v>
      </c>
      <c r="B48" s="171"/>
      <c r="C48" s="105"/>
      <c r="D48" s="90"/>
      <c r="E48" s="7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CA48" s="4" t="str">
        <f>IF(D48&gt;C48,"Casos/Instituciones deben ser menor o iguales al total Reuniones A. Mayor","")</f>
        <v/>
      </c>
      <c r="CG48" s="6"/>
      <c r="CH48" s="6"/>
      <c r="CI48" s="6"/>
      <c r="CJ48" s="6"/>
      <c r="CK48" s="6"/>
      <c r="CL48" s="6"/>
      <c r="CM48" s="6"/>
    </row>
    <row r="49" spans="1:91" ht="16.149999999999999" customHeight="1" x14ac:dyDescent="0.2">
      <c r="A49" s="172" t="s">
        <v>68</v>
      </c>
      <c r="B49" s="173"/>
      <c r="C49" s="106"/>
      <c r="D49" s="6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CG49" s="6"/>
      <c r="CH49" s="6"/>
      <c r="CI49" s="6"/>
      <c r="CJ49" s="6"/>
      <c r="CK49" s="6"/>
      <c r="CL49" s="6"/>
      <c r="CM49" s="6"/>
    </row>
    <row r="50" spans="1:91" x14ac:dyDescent="0.2">
      <c r="CG50" s="6"/>
      <c r="CH50" s="6"/>
      <c r="CI50" s="6"/>
      <c r="CJ50" s="6"/>
      <c r="CK50" s="6"/>
      <c r="CL50" s="6"/>
      <c r="CM50" s="6"/>
    </row>
    <row r="194" spans="1:104" ht="11.25" customHeight="1" x14ac:dyDescent="0.2"/>
    <row r="195" spans="1:104" s="107" customFormat="1" hidden="1" x14ac:dyDescent="0.2">
      <c r="A195" s="107">
        <f>SUM(B11,B25:B29,C44:M44,C48:C49)</f>
        <v>2455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</row>
  </sheetData>
  <mergeCells count="26">
    <mergeCell ref="A6:P6"/>
    <mergeCell ref="A9:A10"/>
    <mergeCell ref="B9:D9"/>
    <mergeCell ref="E9:F9"/>
    <mergeCell ref="G9:G10"/>
    <mergeCell ref="H9:I9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48:B48"/>
    <mergeCell ref="A49:B49"/>
    <mergeCell ref="A41:B41"/>
    <mergeCell ref="A42:B42"/>
    <mergeCell ref="A43:B43"/>
    <mergeCell ref="A44:B44"/>
    <mergeCell ref="A45:B45"/>
    <mergeCell ref="A47:B47"/>
  </mergeCells>
  <dataValidations count="1">
    <dataValidation type="whole" operator="greaterThan" allowBlank="1" showInputMessage="1" showErrorMessage="1" errorTitle="Números Enteros" error="Sólo puede ingresar números enteros" sqref="A1:M49" xr:uid="{00000000-0002-0000-0200-000000000000}">
      <formula1>-1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95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55.5703125" style="2" customWidth="1"/>
    <col min="2" max="2" width="14.5703125" style="2" customWidth="1"/>
    <col min="3" max="4" width="15.7109375" style="2" customWidth="1"/>
    <col min="5" max="7" width="16.140625" style="2" customWidth="1"/>
    <col min="8" max="8" width="16.7109375" style="2" customWidth="1"/>
    <col min="9" max="9" width="15.42578125" style="2" customWidth="1"/>
    <col min="10" max="10" width="18.28515625" style="2" customWidth="1"/>
    <col min="11" max="13" width="14.28515625" style="2" customWidth="1"/>
    <col min="14" max="76" width="11.42578125" style="2"/>
    <col min="77" max="77" width="12.28515625" style="3" customWidth="1"/>
    <col min="78" max="78" width="11.140625" style="3" customWidth="1"/>
    <col min="79" max="92" width="11.140625" style="4" hidden="1" customWidth="1"/>
    <col min="93" max="104" width="11.140625" style="5" hidden="1" customWidth="1"/>
    <col min="105" max="105" width="11.140625" style="2" customWidth="1"/>
    <col min="106" max="16384" width="11.42578125" style="2"/>
  </cols>
  <sheetData>
    <row r="1" spans="1:91" ht="16.149999999999999" customHeight="1" x14ac:dyDescent="0.2">
      <c r="A1" s="1" t="s">
        <v>0</v>
      </c>
    </row>
    <row r="2" spans="1:91" ht="16.149999999999999" customHeight="1" x14ac:dyDescent="0.2">
      <c r="A2" s="1" t="str">
        <f>CONCATENATE("COMUNA: ",[4]NOMBRE!B2," - ","( ",[4]NOMBRE!C2,[4]NOMBRE!D2,[4]NOMBRE!E2,[4]NOMBRE!F2,[4]NOMBRE!G2," )")</f>
        <v>COMUNA: LINARES - ( 07401 )</v>
      </c>
    </row>
    <row r="3" spans="1:91" ht="16.149999999999999" customHeight="1" x14ac:dyDescent="0.2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</row>
    <row r="4" spans="1:91" ht="16.149999999999999" customHeight="1" x14ac:dyDescent="0.2">
      <c r="A4" s="1" t="str">
        <f>CONCATENATE("MES: ",[4]NOMBRE!B6," - ","( ",[4]NOMBRE!C6,[4]NOMBRE!D6," )")</f>
        <v>MES: MARZO - ( 03 )</v>
      </c>
    </row>
    <row r="5" spans="1:91" ht="16.149999999999999" customHeight="1" x14ac:dyDescent="0.2">
      <c r="A5" s="1" t="str">
        <f>CONCATENATE("AÑO: ",[4]NOMBRE!B7)</f>
        <v>AÑO: 2019</v>
      </c>
    </row>
    <row r="6" spans="1:91" ht="15" x14ac:dyDescent="0.2">
      <c r="A6" s="194" t="s">
        <v>1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6"/>
      <c r="CH6" s="6"/>
      <c r="CI6" s="6"/>
      <c r="CJ6" s="6"/>
      <c r="CK6" s="6"/>
      <c r="CL6" s="6"/>
      <c r="CM6" s="6"/>
    </row>
    <row r="7" spans="1:91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CG7" s="6"/>
      <c r="CH7" s="6"/>
      <c r="CI7" s="6"/>
      <c r="CJ7" s="6"/>
      <c r="CK7" s="6"/>
      <c r="CL7" s="6"/>
      <c r="CM7" s="6"/>
    </row>
    <row r="8" spans="1:91" ht="31.9" customHeight="1" x14ac:dyDescent="0.2">
      <c r="A8" s="8" t="s">
        <v>2</v>
      </c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CG8" s="6"/>
      <c r="CH8" s="6"/>
      <c r="CI8" s="6"/>
      <c r="CJ8" s="6"/>
      <c r="CK8" s="6"/>
      <c r="CL8" s="6"/>
      <c r="CM8" s="6"/>
    </row>
    <row r="9" spans="1:91" ht="25.15" customHeight="1" x14ac:dyDescent="0.2">
      <c r="A9" s="195" t="s">
        <v>3</v>
      </c>
      <c r="B9" s="197" t="s">
        <v>4</v>
      </c>
      <c r="C9" s="198"/>
      <c r="D9" s="199"/>
      <c r="E9" s="184" t="s">
        <v>5</v>
      </c>
      <c r="F9" s="185"/>
      <c r="G9" s="187" t="s">
        <v>6</v>
      </c>
      <c r="H9" s="197" t="s">
        <v>7</v>
      </c>
      <c r="I9" s="199"/>
      <c r="M9" s="10"/>
      <c r="N9" s="10"/>
      <c r="O9" s="10"/>
      <c r="P9" s="10"/>
      <c r="CG9" s="6"/>
      <c r="CH9" s="6"/>
      <c r="CI9" s="6"/>
      <c r="CJ9" s="6"/>
      <c r="CK9" s="6"/>
      <c r="CL9" s="6"/>
      <c r="CM9" s="6"/>
    </row>
    <row r="10" spans="1:91" ht="37.15" customHeight="1" x14ac:dyDescent="0.2">
      <c r="A10" s="196"/>
      <c r="B10" s="111" t="s">
        <v>8</v>
      </c>
      <c r="C10" s="12" t="s">
        <v>9</v>
      </c>
      <c r="D10" s="13" t="s">
        <v>10</v>
      </c>
      <c r="E10" s="14" t="s">
        <v>11</v>
      </c>
      <c r="F10" s="113" t="s">
        <v>12</v>
      </c>
      <c r="G10" s="200"/>
      <c r="H10" s="14" t="s">
        <v>13</v>
      </c>
      <c r="I10" s="113" t="s">
        <v>14</v>
      </c>
      <c r="M10" s="10"/>
      <c r="N10" s="10"/>
      <c r="O10" s="10"/>
      <c r="P10" s="10"/>
      <c r="CG10" s="6"/>
      <c r="CH10" s="6"/>
      <c r="CI10" s="6"/>
      <c r="CJ10" s="6"/>
      <c r="CK10" s="6"/>
      <c r="CL10" s="6"/>
      <c r="CM10" s="6"/>
    </row>
    <row r="11" spans="1:91" ht="16.149999999999999" customHeight="1" x14ac:dyDescent="0.2">
      <c r="A11" s="16" t="s">
        <v>15</v>
      </c>
      <c r="B11" s="17">
        <f t="shared" ref="B11:B29" si="0">SUM(C11+D11)</f>
        <v>43</v>
      </c>
      <c r="C11" s="18">
        <f t="shared" ref="C11:I11" si="1">SUM(C12:C24)</f>
        <v>11</v>
      </c>
      <c r="D11" s="19">
        <f t="shared" si="1"/>
        <v>32</v>
      </c>
      <c r="E11" s="18">
        <f t="shared" si="1"/>
        <v>43</v>
      </c>
      <c r="F11" s="20">
        <f t="shared" si="1"/>
        <v>16</v>
      </c>
      <c r="G11" s="19">
        <f t="shared" si="1"/>
        <v>0</v>
      </c>
      <c r="H11" s="21">
        <f t="shared" si="1"/>
        <v>12</v>
      </c>
      <c r="I11" s="20">
        <f t="shared" si="1"/>
        <v>0</v>
      </c>
      <c r="M11" s="10"/>
      <c r="N11" s="10"/>
      <c r="O11" s="10"/>
      <c r="P11" s="10"/>
      <c r="CG11" s="6"/>
      <c r="CH11" s="6"/>
      <c r="CI11" s="6"/>
      <c r="CJ11" s="6"/>
      <c r="CK11" s="6"/>
      <c r="CL11" s="6"/>
      <c r="CM11" s="6"/>
    </row>
    <row r="12" spans="1:91" ht="16.149999999999999" customHeight="1" x14ac:dyDescent="0.2">
      <c r="A12" s="22" t="s">
        <v>16</v>
      </c>
      <c r="B12" s="23">
        <f>SUM(C12+D12)</f>
        <v>11</v>
      </c>
      <c r="C12" s="24">
        <v>1</v>
      </c>
      <c r="D12" s="25">
        <v>10</v>
      </c>
      <c r="E12" s="24">
        <v>11</v>
      </c>
      <c r="F12" s="26">
        <v>2</v>
      </c>
      <c r="G12" s="25">
        <v>0</v>
      </c>
      <c r="H12" s="27">
        <v>6</v>
      </c>
      <c r="I12" s="26">
        <v>0</v>
      </c>
      <c r="M12" s="10"/>
      <c r="N12" s="10"/>
      <c r="O12" s="10"/>
      <c r="P12" s="10"/>
      <c r="CG12" s="6"/>
      <c r="CH12" s="6"/>
      <c r="CI12" s="6"/>
      <c r="CJ12" s="6"/>
      <c r="CK12" s="6"/>
      <c r="CL12" s="6"/>
      <c r="CM12" s="6"/>
    </row>
    <row r="13" spans="1:91" ht="16.149999999999999" customHeight="1" x14ac:dyDescent="0.2">
      <c r="A13" s="28" t="s">
        <v>17</v>
      </c>
      <c r="B13" s="29">
        <f>SUM(C13+D13)</f>
        <v>7</v>
      </c>
      <c r="C13" s="30">
        <v>1</v>
      </c>
      <c r="D13" s="31">
        <v>6</v>
      </c>
      <c r="E13" s="30">
        <v>7</v>
      </c>
      <c r="F13" s="32">
        <v>4</v>
      </c>
      <c r="G13" s="31">
        <v>0</v>
      </c>
      <c r="H13" s="33">
        <v>2</v>
      </c>
      <c r="I13" s="32">
        <v>0</v>
      </c>
      <c r="M13" s="10"/>
      <c r="N13" s="10"/>
      <c r="O13" s="10"/>
      <c r="P13" s="10"/>
      <c r="CG13" s="6"/>
      <c r="CH13" s="6"/>
      <c r="CI13" s="6"/>
      <c r="CJ13" s="6"/>
      <c r="CK13" s="6"/>
      <c r="CL13" s="6"/>
      <c r="CM13" s="6"/>
    </row>
    <row r="14" spans="1:91" ht="16.149999999999999" customHeight="1" x14ac:dyDescent="0.2">
      <c r="A14" s="28" t="s">
        <v>18</v>
      </c>
      <c r="B14" s="29">
        <f t="shared" si="0"/>
        <v>2</v>
      </c>
      <c r="C14" s="30">
        <v>1</v>
      </c>
      <c r="D14" s="31">
        <v>1</v>
      </c>
      <c r="E14" s="30">
        <v>2</v>
      </c>
      <c r="F14" s="31">
        <v>3</v>
      </c>
      <c r="G14" s="31">
        <v>0</v>
      </c>
      <c r="H14" s="34">
        <v>1</v>
      </c>
      <c r="I14" s="31">
        <v>0</v>
      </c>
      <c r="M14" s="10"/>
      <c r="N14" s="10"/>
      <c r="O14" s="10"/>
      <c r="P14" s="10"/>
      <c r="CG14" s="6"/>
      <c r="CH14" s="6"/>
      <c r="CI14" s="6"/>
      <c r="CJ14" s="6"/>
      <c r="CK14" s="6"/>
      <c r="CL14" s="6"/>
      <c r="CM14" s="6"/>
    </row>
    <row r="15" spans="1:91" ht="16.149999999999999" customHeight="1" x14ac:dyDescent="0.2">
      <c r="A15" s="28" t="s">
        <v>19</v>
      </c>
      <c r="B15" s="29">
        <f t="shared" si="0"/>
        <v>4</v>
      </c>
      <c r="C15" s="30">
        <v>2</v>
      </c>
      <c r="D15" s="31">
        <v>2</v>
      </c>
      <c r="E15" s="30">
        <v>4</v>
      </c>
      <c r="F15" s="31">
        <v>2</v>
      </c>
      <c r="G15" s="31">
        <v>0</v>
      </c>
      <c r="H15" s="34">
        <v>0</v>
      </c>
      <c r="I15" s="31">
        <v>0</v>
      </c>
      <c r="M15" s="10"/>
      <c r="N15" s="10"/>
      <c r="O15" s="10"/>
      <c r="P15" s="10"/>
      <c r="CG15" s="6"/>
      <c r="CH15" s="6"/>
      <c r="CI15" s="6"/>
      <c r="CJ15" s="6"/>
      <c r="CK15" s="6"/>
      <c r="CL15" s="6"/>
      <c r="CM15" s="6"/>
    </row>
    <row r="16" spans="1:91" ht="25.15" customHeight="1" x14ac:dyDescent="0.2">
      <c r="A16" s="28" t="s">
        <v>20</v>
      </c>
      <c r="B16" s="29">
        <f t="shared" si="0"/>
        <v>0</v>
      </c>
      <c r="C16" s="30"/>
      <c r="D16" s="31"/>
      <c r="E16" s="30"/>
      <c r="F16" s="31"/>
      <c r="G16" s="35"/>
      <c r="H16" s="34"/>
      <c r="I16" s="31"/>
      <c r="M16" s="10"/>
      <c r="N16" s="10"/>
      <c r="O16" s="10"/>
      <c r="P16" s="10"/>
      <c r="CG16" s="6"/>
      <c r="CH16" s="6"/>
      <c r="CI16" s="6"/>
      <c r="CJ16" s="6"/>
      <c r="CK16" s="6"/>
      <c r="CL16" s="6"/>
      <c r="CM16" s="6"/>
    </row>
    <row r="17" spans="1:105" ht="16.149999999999999" customHeight="1" x14ac:dyDescent="0.2">
      <c r="A17" s="28" t="s">
        <v>21</v>
      </c>
      <c r="B17" s="29">
        <f t="shared" si="0"/>
        <v>0</v>
      </c>
      <c r="C17" s="30"/>
      <c r="D17" s="31"/>
      <c r="E17" s="30"/>
      <c r="F17" s="31"/>
      <c r="G17" s="35"/>
      <c r="H17" s="34"/>
      <c r="I17" s="31"/>
      <c r="M17" s="10"/>
      <c r="N17" s="10"/>
      <c r="O17" s="10"/>
      <c r="P17" s="10"/>
      <c r="CG17" s="6"/>
      <c r="CH17" s="6"/>
      <c r="CI17" s="6"/>
      <c r="CJ17" s="6"/>
      <c r="CK17" s="6"/>
      <c r="CL17" s="6"/>
      <c r="CM17" s="6"/>
    </row>
    <row r="18" spans="1:105" ht="16.149999999999999" customHeight="1" x14ac:dyDescent="0.2">
      <c r="A18" s="28" t="s">
        <v>22</v>
      </c>
      <c r="B18" s="29">
        <f t="shared" si="0"/>
        <v>0</v>
      </c>
      <c r="C18" s="30"/>
      <c r="D18" s="31"/>
      <c r="E18" s="30"/>
      <c r="F18" s="31"/>
      <c r="G18" s="35"/>
      <c r="H18" s="34"/>
      <c r="I18" s="31"/>
      <c r="M18" s="10"/>
      <c r="N18" s="10"/>
      <c r="O18" s="10"/>
      <c r="P18" s="10"/>
      <c r="CG18" s="6"/>
      <c r="CH18" s="6"/>
      <c r="CI18" s="6"/>
      <c r="CJ18" s="6"/>
      <c r="CK18" s="6"/>
      <c r="CL18" s="6"/>
      <c r="CM18" s="6"/>
    </row>
    <row r="19" spans="1:105" ht="16.149999999999999" customHeight="1" x14ac:dyDescent="0.2">
      <c r="A19" s="28" t="s">
        <v>23</v>
      </c>
      <c r="B19" s="29">
        <f t="shared" si="0"/>
        <v>6</v>
      </c>
      <c r="C19" s="30">
        <v>2</v>
      </c>
      <c r="D19" s="31">
        <v>4</v>
      </c>
      <c r="E19" s="30">
        <v>6</v>
      </c>
      <c r="F19" s="31">
        <v>3</v>
      </c>
      <c r="G19" s="31">
        <v>0</v>
      </c>
      <c r="H19" s="34">
        <v>1</v>
      </c>
      <c r="I19" s="31">
        <v>0</v>
      </c>
      <c r="M19" s="10"/>
      <c r="N19" s="10"/>
      <c r="O19" s="10"/>
      <c r="P19" s="10"/>
      <c r="CG19" s="6"/>
      <c r="CH19" s="6"/>
      <c r="CI19" s="6"/>
      <c r="CJ19" s="6"/>
      <c r="CK19" s="6"/>
      <c r="CL19" s="6"/>
      <c r="CM19" s="6"/>
    </row>
    <row r="20" spans="1:105" ht="16.149999999999999" customHeight="1" x14ac:dyDescent="0.2">
      <c r="A20" s="28" t="s">
        <v>24</v>
      </c>
      <c r="B20" s="29">
        <f t="shared" si="0"/>
        <v>9</v>
      </c>
      <c r="C20" s="30">
        <v>3</v>
      </c>
      <c r="D20" s="31">
        <v>6</v>
      </c>
      <c r="E20" s="30">
        <v>9</v>
      </c>
      <c r="F20" s="31">
        <v>1</v>
      </c>
      <c r="G20" s="31">
        <v>0</v>
      </c>
      <c r="H20" s="34">
        <v>2</v>
      </c>
      <c r="I20" s="31">
        <v>0</v>
      </c>
      <c r="M20" s="10"/>
      <c r="N20" s="10"/>
      <c r="O20" s="10"/>
      <c r="P20" s="10"/>
      <c r="CG20" s="6"/>
      <c r="CH20" s="6"/>
      <c r="CI20" s="6"/>
      <c r="CJ20" s="6"/>
      <c r="CK20" s="6"/>
      <c r="CL20" s="6"/>
      <c r="CM20" s="6"/>
    </row>
    <row r="21" spans="1:105" ht="16.149999999999999" customHeight="1" x14ac:dyDescent="0.2">
      <c r="A21" s="28" t="s">
        <v>25</v>
      </c>
      <c r="B21" s="29">
        <f t="shared" si="0"/>
        <v>0</v>
      </c>
      <c r="C21" s="30"/>
      <c r="D21" s="31"/>
      <c r="E21" s="30"/>
      <c r="F21" s="31"/>
      <c r="G21" s="31"/>
      <c r="H21" s="34"/>
      <c r="I21" s="31"/>
      <c r="M21" s="10"/>
      <c r="N21" s="10"/>
      <c r="O21" s="10"/>
      <c r="P21" s="10"/>
      <c r="CG21" s="6"/>
      <c r="CH21" s="6"/>
      <c r="CI21" s="6"/>
      <c r="CJ21" s="6"/>
      <c r="CK21" s="6"/>
      <c r="CL21" s="6"/>
      <c r="CM21" s="6"/>
    </row>
    <row r="22" spans="1:105" ht="16.149999999999999" customHeight="1" x14ac:dyDescent="0.2">
      <c r="A22" s="36" t="s">
        <v>26</v>
      </c>
      <c r="B22" s="37">
        <f t="shared" si="0"/>
        <v>4</v>
      </c>
      <c r="C22" s="30">
        <v>1</v>
      </c>
      <c r="D22" s="31">
        <v>3</v>
      </c>
      <c r="E22" s="30">
        <v>4</v>
      </c>
      <c r="F22" s="31">
        <v>1</v>
      </c>
      <c r="G22" s="31">
        <v>0</v>
      </c>
      <c r="H22" s="34">
        <v>0</v>
      </c>
      <c r="I22" s="32">
        <v>0</v>
      </c>
      <c r="M22" s="10"/>
      <c r="N22" s="10"/>
      <c r="O22" s="10"/>
      <c r="P22" s="10"/>
      <c r="CG22" s="6"/>
      <c r="CH22" s="6"/>
      <c r="CI22" s="6"/>
      <c r="CJ22" s="6"/>
      <c r="CK22" s="6"/>
      <c r="CL22" s="6"/>
      <c r="CM22" s="6"/>
    </row>
    <row r="23" spans="1:105" ht="16.149999999999999" customHeight="1" x14ac:dyDescent="0.2">
      <c r="A23" s="38" t="s">
        <v>27</v>
      </c>
      <c r="B23" s="37">
        <f t="shared" si="0"/>
        <v>0</v>
      </c>
      <c r="C23" s="30"/>
      <c r="D23" s="31"/>
      <c r="E23" s="30"/>
      <c r="F23" s="31"/>
      <c r="G23" s="31"/>
      <c r="H23" s="34"/>
      <c r="I23" s="32"/>
      <c r="N23" s="10"/>
      <c r="O23" s="10"/>
      <c r="P23" s="10"/>
      <c r="CG23" s="6"/>
      <c r="CH23" s="6"/>
      <c r="CI23" s="6"/>
      <c r="CJ23" s="6"/>
      <c r="CK23" s="6"/>
      <c r="CL23" s="6"/>
      <c r="CM23" s="6"/>
    </row>
    <row r="24" spans="1:105" ht="16.149999999999999" customHeight="1" thickBot="1" x14ac:dyDescent="0.25">
      <c r="A24" s="39" t="s">
        <v>28</v>
      </c>
      <c r="B24" s="40">
        <f t="shared" si="0"/>
        <v>0</v>
      </c>
      <c r="C24" s="41"/>
      <c r="D24" s="42"/>
      <c r="E24" s="41"/>
      <c r="F24" s="42"/>
      <c r="G24" s="42"/>
      <c r="H24" s="43"/>
      <c r="I24" s="44"/>
      <c r="N24" s="10"/>
      <c r="O24" s="10"/>
      <c r="P24" s="10"/>
      <c r="CG24" s="6"/>
      <c r="CH24" s="6"/>
      <c r="CI24" s="6"/>
      <c r="CJ24" s="6"/>
      <c r="CK24" s="6"/>
      <c r="CL24" s="6"/>
      <c r="CM24" s="6"/>
    </row>
    <row r="25" spans="1:105" ht="16.149999999999999" customHeight="1" thickTop="1" x14ac:dyDescent="0.2">
      <c r="A25" s="45" t="s">
        <v>29</v>
      </c>
      <c r="B25" s="23">
        <f t="shared" si="0"/>
        <v>2447</v>
      </c>
      <c r="C25" s="24">
        <v>822</v>
      </c>
      <c r="D25" s="25">
        <v>1625</v>
      </c>
      <c r="E25" s="46"/>
      <c r="F25" s="47"/>
      <c r="G25" s="48"/>
      <c r="H25" s="49"/>
      <c r="I25" s="47"/>
      <c r="M25" s="10"/>
      <c r="N25" s="10"/>
      <c r="O25" s="10"/>
      <c r="P25" s="10"/>
      <c r="CG25" s="6"/>
      <c r="CH25" s="6"/>
      <c r="CI25" s="6"/>
      <c r="CJ25" s="6"/>
      <c r="CK25" s="6"/>
      <c r="CL25" s="6"/>
      <c r="CM25" s="6"/>
    </row>
    <row r="26" spans="1:105" ht="16.149999999999999" customHeight="1" x14ac:dyDescent="0.2">
      <c r="A26" s="50" t="s">
        <v>30</v>
      </c>
      <c r="B26" s="29">
        <f t="shared" si="0"/>
        <v>4</v>
      </c>
      <c r="C26" s="30">
        <v>0</v>
      </c>
      <c r="D26" s="31">
        <v>4</v>
      </c>
      <c r="E26" s="51"/>
      <c r="F26" s="52"/>
      <c r="G26" s="53"/>
      <c r="H26" s="54"/>
      <c r="I26" s="52"/>
      <c r="M26" s="10"/>
      <c r="N26" s="10"/>
      <c r="O26" s="10"/>
      <c r="P26" s="10"/>
      <c r="CG26" s="6"/>
      <c r="CH26" s="6"/>
      <c r="CI26" s="6"/>
      <c r="CJ26" s="6"/>
      <c r="CK26" s="6"/>
      <c r="CL26" s="6"/>
      <c r="CM26" s="6"/>
    </row>
    <row r="27" spans="1:105" ht="16.149999999999999" customHeight="1" x14ac:dyDescent="0.2">
      <c r="A27" s="50" t="s">
        <v>31</v>
      </c>
      <c r="B27" s="29">
        <f t="shared" si="0"/>
        <v>71</v>
      </c>
      <c r="C27" s="30">
        <v>14</v>
      </c>
      <c r="D27" s="31">
        <v>57</v>
      </c>
      <c r="E27" s="51"/>
      <c r="F27" s="52"/>
      <c r="G27" s="53"/>
      <c r="H27" s="54"/>
      <c r="I27" s="52"/>
      <c r="M27" s="10"/>
      <c r="N27" s="10"/>
      <c r="O27" s="10"/>
      <c r="P27" s="10"/>
      <c r="CG27" s="6"/>
      <c r="CH27" s="6"/>
      <c r="CI27" s="6"/>
      <c r="CJ27" s="6"/>
      <c r="CK27" s="6"/>
      <c r="CL27" s="6"/>
      <c r="CM27" s="6"/>
    </row>
    <row r="28" spans="1:105" ht="16.149999999999999" customHeight="1" x14ac:dyDescent="0.2">
      <c r="A28" s="50" t="s">
        <v>32</v>
      </c>
      <c r="B28" s="29">
        <f t="shared" si="0"/>
        <v>4</v>
      </c>
      <c r="C28" s="30">
        <v>1</v>
      </c>
      <c r="D28" s="31">
        <v>3</v>
      </c>
      <c r="E28" s="46"/>
      <c r="F28" s="47"/>
      <c r="G28" s="48"/>
      <c r="H28" s="49"/>
      <c r="I28" s="47"/>
      <c r="M28" s="10"/>
      <c r="N28" s="10"/>
      <c r="O28" s="10"/>
      <c r="P28" s="10"/>
      <c r="CG28" s="6"/>
      <c r="CH28" s="6"/>
      <c r="CI28" s="6"/>
      <c r="CJ28" s="6"/>
      <c r="CK28" s="6"/>
      <c r="CL28" s="6"/>
      <c r="CM28" s="6"/>
    </row>
    <row r="29" spans="1:105" ht="16.149999999999999" customHeight="1" x14ac:dyDescent="0.2">
      <c r="A29" s="115" t="s">
        <v>33</v>
      </c>
      <c r="B29" s="56">
        <f t="shared" si="0"/>
        <v>6</v>
      </c>
      <c r="C29" s="57">
        <v>4</v>
      </c>
      <c r="D29" s="58">
        <v>2</v>
      </c>
      <c r="E29" s="59"/>
      <c r="F29" s="60"/>
      <c r="G29" s="61"/>
      <c r="H29" s="62"/>
      <c r="I29" s="60"/>
      <c r="M29" s="10"/>
      <c r="N29" s="10"/>
      <c r="O29" s="10"/>
      <c r="P29" s="10"/>
      <c r="CG29" s="6"/>
      <c r="CH29" s="6"/>
      <c r="CI29" s="6"/>
      <c r="CJ29" s="6"/>
      <c r="CK29" s="6"/>
      <c r="CL29" s="6"/>
      <c r="CM29" s="6"/>
    </row>
    <row r="30" spans="1:105" ht="31.9" customHeight="1" x14ac:dyDescent="0.2">
      <c r="A30" s="63" t="s">
        <v>34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CG30" s="6"/>
      <c r="CH30" s="6"/>
      <c r="CI30" s="6"/>
      <c r="CJ30" s="6"/>
      <c r="CK30" s="6"/>
      <c r="CL30" s="6"/>
      <c r="CM30" s="6"/>
    </row>
    <row r="31" spans="1:105" ht="16.149999999999999" customHeight="1" x14ac:dyDescent="0.2">
      <c r="A31" s="186" t="s">
        <v>35</v>
      </c>
      <c r="B31" s="187"/>
      <c r="C31" s="184" t="s">
        <v>36</v>
      </c>
      <c r="D31" s="190"/>
      <c r="E31" s="190"/>
      <c r="F31" s="191"/>
      <c r="G31" s="190" t="s">
        <v>37</v>
      </c>
      <c r="H31" s="190"/>
      <c r="I31" s="190"/>
      <c r="J31" s="190"/>
      <c r="K31" s="190" t="s">
        <v>38</v>
      </c>
      <c r="L31" s="190"/>
      <c r="M31" s="190"/>
      <c r="N31" s="64"/>
      <c r="O31" s="10"/>
      <c r="P31" s="10"/>
      <c r="Q31" s="10"/>
      <c r="BY31" s="2"/>
      <c r="CA31" s="3"/>
      <c r="CH31" s="6"/>
      <c r="CI31" s="6"/>
      <c r="CJ31" s="6"/>
      <c r="CK31" s="6"/>
      <c r="CL31" s="6"/>
      <c r="CM31" s="6"/>
      <c r="CN31" s="6"/>
      <c r="CO31" s="4"/>
      <c r="DA31" s="5"/>
    </row>
    <row r="32" spans="1:105" ht="77.25" customHeight="1" x14ac:dyDescent="0.2">
      <c r="A32" s="188"/>
      <c r="B32" s="189"/>
      <c r="C32" s="14" t="s">
        <v>39</v>
      </c>
      <c r="D32" s="65" t="s">
        <v>40</v>
      </c>
      <c r="E32" s="65" t="s">
        <v>41</v>
      </c>
      <c r="F32" s="66" t="s">
        <v>42</v>
      </c>
      <c r="G32" s="114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4" t="s">
        <v>48</v>
      </c>
      <c r="M32" s="112" t="s">
        <v>49</v>
      </c>
      <c r="N32" s="72"/>
      <c r="O32" s="10"/>
      <c r="P32" s="10"/>
      <c r="BY32" s="2"/>
      <c r="CA32" s="3"/>
      <c r="CH32" s="6"/>
      <c r="CI32" s="6"/>
      <c r="CJ32" s="6"/>
      <c r="CK32" s="6"/>
      <c r="CL32" s="6"/>
      <c r="CM32" s="6"/>
      <c r="CN32" s="6"/>
      <c r="CO32" s="4"/>
      <c r="DA32" s="5"/>
    </row>
    <row r="33" spans="1:105" ht="16.149999999999999" customHeight="1" x14ac:dyDescent="0.2">
      <c r="A33" s="192" t="s">
        <v>50</v>
      </c>
      <c r="B33" s="193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10"/>
      <c r="P33" s="10"/>
      <c r="BY33" s="2"/>
      <c r="CA33" s="3"/>
      <c r="CH33" s="6"/>
      <c r="CI33" s="6"/>
      <c r="CJ33" s="6"/>
      <c r="CK33" s="6"/>
      <c r="CL33" s="6"/>
      <c r="CM33" s="6"/>
      <c r="CN33" s="6"/>
      <c r="CO33" s="4"/>
      <c r="DA33" s="5"/>
    </row>
    <row r="34" spans="1:105" ht="16.149999999999999" customHeight="1" x14ac:dyDescent="0.2">
      <c r="A34" s="174" t="s">
        <v>51</v>
      </c>
      <c r="B34" s="175"/>
      <c r="C34" s="30"/>
      <c r="D34" s="33"/>
      <c r="E34" s="33"/>
      <c r="F34" s="33"/>
      <c r="G34" s="34"/>
      <c r="H34" s="33"/>
      <c r="I34" s="33"/>
      <c r="J34" s="32"/>
      <c r="K34" s="80">
        <f>SUM(L34+M34)</f>
        <v>0</v>
      </c>
      <c r="L34" s="30"/>
      <c r="M34" s="31"/>
      <c r="N34" s="79"/>
      <c r="O34" s="10"/>
      <c r="P34" s="10"/>
      <c r="BY34" s="2"/>
      <c r="CA34" s="3"/>
      <c r="CH34" s="6"/>
      <c r="CI34" s="6"/>
      <c r="CJ34" s="6"/>
      <c r="CK34" s="6"/>
      <c r="CL34" s="6"/>
      <c r="CM34" s="6"/>
      <c r="CN34" s="6"/>
      <c r="CO34" s="4"/>
      <c r="DA34" s="5"/>
    </row>
    <row r="35" spans="1:105" ht="16.149999999999999" customHeight="1" x14ac:dyDescent="0.2">
      <c r="A35" s="174" t="s">
        <v>52</v>
      </c>
      <c r="B35" s="175"/>
      <c r="C35" s="30"/>
      <c r="D35" s="33"/>
      <c r="E35" s="33"/>
      <c r="F35" s="33"/>
      <c r="G35" s="34"/>
      <c r="H35" s="33"/>
      <c r="I35" s="33"/>
      <c r="J35" s="32"/>
      <c r="K35" s="80">
        <f>SUM(L35+M35)</f>
        <v>0</v>
      </c>
      <c r="L35" s="30"/>
      <c r="M35" s="31"/>
      <c r="N35" s="79"/>
      <c r="O35" s="10"/>
      <c r="P35" s="10"/>
      <c r="BY35" s="2"/>
      <c r="CA35" s="3"/>
      <c r="CH35" s="6"/>
      <c r="CI35" s="6"/>
      <c r="CJ35" s="6"/>
      <c r="CK35" s="6"/>
      <c r="CL35" s="6"/>
      <c r="CM35" s="6"/>
      <c r="CN35" s="6"/>
      <c r="CO35" s="4"/>
      <c r="DA35" s="5"/>
    </row>
    <row r="36" spans="1:105" ht="16.149999999999999" customHeight="1" x14ac:dyDescent="0.2">
      <c r="A36" s="174" t="s">
        <v>53</v>
      </c>
      <c r="B36" s="175"/>
      <c r="C36" s="30"/>
      <c r="D36" s="33">
        <v>1</v>
      </c>
      <c r="E36" s="33"/>
      <c r="F36" s="33"/>
      <c r="G36" s="34"/>
      <c r="H36" s="33"/>
      <c r="I36" s="33"/>
      <c r="J36" s="32"/>
      <c r="K36" s="80">
        <f>SUM(L36+M36)</f>
        <v>17</v>
      </c>
      <c r="L36" s="30">
        <v>5</v>
      </c>
      <c r="M36" s="31">
        <v>12</v>
      </c>
      <c r="N36" s="79"/>
      <c r="O36" s="10"/>
      <c r="P36" s="10"/>
      <c r="BY36" s="2"/>
      <c r="CA36" s="3"/>
      <c r="CH36" s="6"/>
      <c r="CI36" s="6"/>
      <c r="CJ36" s="6"/>
      <c r="CK36" s="6"/>
      <c r="CL36" s="6"/>
      <c r="CM36" s="6"/>
      <c r="CN36" s="6"/>
      <c r="CO36" s="4"/>
      <c r="DA36" s="5"/>
    </row>
    <row r="37" spans="1:105" ht="16.149999999999999" customHeight="1" x14ac:dyDescent="0.2">
      <c r="A37" s="174" t="s">
        <v>54</v>
      </c>
      <c r="B37" s="175"/>
      <c r="C37" s="30"/>
      <c r="D37" s="33"/>
      <c r="E37" s="33"/>
      <c r="F37" s="33"/>
      <c r="G37" s="34"/>
      <c r="H37" s="33"/>
      <c r="I37" s="33"/>
      <c r="J37" s="32"/>
      <c r="K37" s="81"/>
      <c r="L37" s="51"/>
      <c r="M37" s="53"/>
      <c r="N37" s="79"/>
      <c r="O37" s="10"/>
      <c r="P37" s="10"/>
      <c r="BY37" s="2"/>
      <c r="CA37" s="3"/>
      <c r="CH37" s="6"/>
      <c r="CI37" s="6"/>
      <c r="CJ37" s="6"/>
      <c r="CK37" s="6"/>
      <c r="CL37" s="6"/>
      <c r="CM37" s="6"/>
      <c r="CN37" s="6"/>
      <c r="CO37" s="4"/>
      <c r="DA37" s="5"/>
    </row>
    <row r="38" spans="1:105" ht="16.149999999999999" customHeight="1" x14ac:dyDescent="0.2">
      <c r="A38" s="174" t="s">
        <v>55</v>
      </c>
      <c r="B38" s="175"/>
      <c r="C38" s="30"/>
      <c r="D38" s="33"/>
      <c r="E38" s="33"/>
      <c r="F38" s="33"/>
      <c r="G38" s="34"/>
      <c r="H38" s="33"/>
      <c r="I38" s="33"/>
      <c r="J38" s="32"/>
      <c r="K38" s="81"/>
      <c r="L38" s="51"/>
      <c r="M38" s="53"/>
      <c r="N38" s="79"/>
      <c r="O38" s="10"/>
      <c r="P38" s="10"/>
      <c r="BY38" s="2"/>
      <c r="CA38" s="3"/>
      <c r="CH38" s="6"/>
      <c r="CI38" s="6"/>
      <c r="CJ38" s="6"/>
      <c r="CK38" s="6"/>
      <c r="CL38" s="6"/>
      <c r="CM38" s="6"/>
      <c r="CN38" s="6"/>
      <c r="CO38" s="4"/>
      <c r="DA38" s="5"/>
    </row>
    <row r="39" spans="1:105" ht="16.149999999999999" customHeight="1" x14ac:dyDescent="0.2">
      <c r="A39" s="174" t="s">
        <v>56</v>
      </c>
      <c r="B39" s="175"/>
      <c r="C39" s="30"/>
      <c r="D39" s="33"/>
      <c r="E39" s="33"/>
      <c r="F39" s="33"/>
      <c r="G39" s="34"/>
      <c r="H39" s="33"/>
      <c r="I39" s="33"/>
      <c r="J39" s="32"/>
      <c r="K39" s="35"/>
      <c r="L39" s="51"/>
      <c r="M39" s="53"/>
      <c r="N39" s="79"/>
      <c r="O39" s="10"/>
      <c r="P39" s="10"/>
      <c r="BY39" s="2"/>
      <c r="CA39" s="3"/>
      <c r="CH39" s="6"/>
      <c r="CI39" s="6"/>
      <c r="CJ39" s="6"/>
      <c r="CK39" s="6"/>
      <c r="CL39" s="6"/>
      <c r="CM39" s="6"/>
      <c r="CN39" s="6"/>
      <c r="CO39" s="4"/>
      <c r="DA39" s="5"/>
    </row>
    <row r="40" spans="1:105" ht="16.149999999999999" customHeight="1" x14ac:dyDescent="0.2">
      <c r="A40" s="174" t="s">
        <v>57</v>
      </c>
      <c r="B40" s="175"/>
      <c r="C40" s="30"/>
      <c r="D40" s="33"/>
      <c r="E40" s="33"/>
      <c r="F40" s="33"/>
      <c r="G40" s="34"/>
      <c r="H40" s="33"/>
      <c r="I40" s="33"/>
      <c r="J40" s="32"/>
      <c r="K40" s="35"/>
      <c r="L40" s="51"/>
      <c r="M40" s="53"/>
      <c r="N40" s="79"/>
      <c r="O40" s="10"/>
      <c r="P40" s="10"/>
      <c r="BY40" s="2"/>
      <c r="CA40" s="3"/>
      <c r="CH40" s="6"/>
      <c r="CI40" s="6"/>
      <c r="CJ40" s="6"/>
      <c r="CK40" s="6"/>
      <c r="CL40" s="6"/>
      <c r="CM40" s="6"/>
      <c r="CN40" s="6"/>
      <c r="CO40" s="4"/>
      <c r="DA40" s="5"/>
    </row>
    <row r="41" spans="1:105" ht="16.149999999999999" customHeight="1" x14ac:dyDescent="0.2">
      <c r="A41" s="174" t="s">
        <v>58</v>
      </c>
      <c r="B41" s="175"/>
      <c r="C41" s="30"/>
      <c r="D41" s="33"/>
      <c r="E41" s="33"/>
      <c r="F41" s="33"/>
      <c r="G41" s="34"/>
      <c r="H41" s="33"/>
      <c r="I41" s="33"/>
      <c r="J41" s="32"/>
      <c r="K41" s="80">
        <f>SUM(L41+M41)</f>
        <v>0</v>
      </c>
      <c r="L41" s="30"/>
      <c r="M41" s="31"/>
      <c r="N41" s="79"/>
      <c r="O41" s="10"/>
      <c r="P41" s="10"/>
      <c r="BY41" s="2"/>
      <c r="CA41" s="3"/>
      <c r="CH41" s="6"/>
      <c r="CI41" s="6"/>
      <c r="CJ41" s="6"/>
      <c r="CK41" s="6"/>
      <c r="CL41" s="6"/>
      <c r="CM41" s="6"/>
      <c r="CN41" s="6"/>
      <c r="CO41" s="4"/>
      <c r="DA41" s="5"/>
    </row>
    <row r="42" spans="1:105" ht="16.149999999999999" customHeight="1" x14ac:dyDescent="0.2">
      <c r="A42" s="176" t="s">
        <v>59</v>
      </c>
      <c r="B42" s="177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10"/>
      <c r="P42" s="10"/>
      <c r="BY42" s="2"/>
      <c r="CA42" s="3"/>
      <c r="CH42" s="6"/>
      <c r="CI42" s="6"/>
      <c r="CJ42" s="6"/>
      <c r="CK42" s="6"/>
      <c r="CL42" s="6"/>
      <c r="CM42" s="6"/>
      <c r="CN42" s="6"/>
      <c r="CO42" s="4"/>
      <c r="DA42" s="5"/>
    </row>
    <row r="43" spans="1:105" ht="16.149999999999999" customHeight="1" x14ac:dyDescent="0.2">
      <c r="A43" s="178" t="s">
        <v>60</v>
      </c>
      <c r="B43" s="179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10"/>
      <c r="P43" s="10"/>
      <c r="BY43" s="2"/>
      <c r="CA43" s="3"/>
      <c r="CH43" s="6"/>
      <c r="CI43" s="6"/>
      <c r="CJ43" s="6"/>
      <c r="CK43" s="6"/>
      <c r="CL43" s="6"/>
      <c r="CM43" s="6"/>
      <c r="CN43" s="6"/>
      <c r="CO43" s="4"/>
      <c r="DA43" s="5"/>
    </row>
    <row r="44" spans="1:105" ht="16.149999999999999" customHeight="1" x14ac:dyDescent="0.2">
      <c r="A44" s="180" t="s">
        <v>61</v>
      </c>
      <c r="B44" s="181"/>
      <c r="C44" s="91">
        <f t="shared" ref="C44:J44" si="2">SUM(C33:C43)</f>
        <v>0</v>
      </c>
      <c r="D44" s="92">
        <f>SUM(D33:D43)</f>
        <v>1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17</v>
      </c>
      <c r="L44" s="91">
        <f>SUM(L33+L34+L35+L36+L41+L43)</f>
        <v>5</v>
      </c>
      <c r="M44" s="96">
        <f>SUM(M33+M34+M35+M36+M41+M43)</f>
        <v>12</v>
      </c>
      <c r="N44" s="79"/>
      <c r="O44" s="10"/>
      <c r="P44" s="10"/>
      <c r="BY44" s="2"/>
      <c r="CA44" s="3"/>
      <c r="CH44" s="6"/>
      <c r="CI44" s="6"/>
      <c r="CJ44" s="6"/>
      <c r="CK44" s="6"/>
      <c r="CL44" s="6"/>
      <c r="CM44" s="6"/>
      <c r="CN44" s="6"/>
      <c r="CO44" s="4"/>
      <c r="DA44" s="5"/>
    </row>
    <row r="45" spans="1:105" ht="16.149999999999999" customHeight="1" x14ac:dyDescent="0.2">
      <c r="A45" s="182" t="s">
        <v>62</v>
      </c>
      <c r="B45" s="183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10"/>
      <c r="P45" s="10"/>
      <c r="BY45" s="2"/>
      <c r="CA45" s="3"/>
      <c r="CH45" s="6"/>
      <c r="CI45" s="6"/>
      <c r="CJ45" s="6"/>
      <c r="CK45" s="6"/>
      <c r="CL45" s="6"/>
      <c r="CM45" s="6"/>
      <c r="CN45" s="6"/>
      <c r="CO45" s="4"/>
      <c r="DA45" s="5"/>
    </row>
    <row r="46" spans="1:105" ht="31.9" customHeight="1" x14ac:dyDescent="0.2">
      <c r="A46" s="8" t="s">
        <v>63</v>
      </c>
      <c r="B46" s="102"/>
      <c r="C46" s="103"/>
      <c r="D46" s="104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CG46" s="6"/>
      <c r="CH46" s="6"/>
      <c r="CI46" s="6"/>
      <c r="CJ46" s="6"/>
      <c r="CK46" s="6"/>
      <c r="CL46" s="6"/>
      <c r="CM46" s="6"/>
    </row>
    <row r="47" spans="1:105" ht="25.15" customHeight="1" x14ac:dyDescent="0.2">
      <c r="A47" s="184" t="s">
        <v>64</v>
      </c>
      <c r="B47" s="185"/>
      <c r="C47" s="70" t="s">
        <v>65</v>
      </c>
      <c r="D47" s="112" t="s">
        <v>66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CG47" s="6"/>
      <c r="CH47" s="6"/>
      <c r="CI47" s="6"/>
      <c r="CJ47" s="6"/>
      <c r="CK47" s="6"/>
      <c r="CL47" s="6"/>
      <c r="CM47" s="6"/>
    </row>
    <row r="48" spans="1:105" ht="16.149999999999999" customHeight="1" x14ac:dyDescent="0.2">
      <c r="A48" s="170" t="s">
        <v>67</v>
      </c>
      <c r="B48" s="171"/>
      <c r="C48" s="105"/>
      <c r="D48" s="90"/>
      <c r="E48" s="7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CA48" s="4" t="str">
        <f>IF(D48&gt;C48,"Casos/Instituciones deben ser menor o iguales al total Reuniones A. Mayor","")</f>
        <v/>
      </c>
      <c r="CG48" s="6"/>
      <c r="CH48" s="6"/>
      <c r="CI48" s="6"/>
      <c r="CJ48" s="6"/>
      <c r="CK48" s="6"/>
      <c r="CL48" s="6"/>
      <c r="CM48" s="6"/>
    </row>
    <row r="49" spans="1:91" ht="16.149999999999999" customHeight="1" x14ac:dyDescent="0.2">
      <c r="A49" s="172" t="s">
        <v>68</v>
      </c>
      <c r="B49" s="173"/>
      <c r="C49" s="106"/>
      <c r="D49" s="6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CG49" s="6"/>
      <c r="CH49" s="6"/>
      <c r="CI49" s="6"/>
      <c r="CJ49" s="6"/>
      <c r="CK49" s="6"/>
      <c r="CL49" s="6"/>
      <c r="CM49" s="6"/>
    </row>
    <row r="50" spans="1:91" x14ac:dyDescent="0.2">
      <c r="CG50" s="6"/>
      <c r="CH50" s="6"/>
      <c r="CI50" s="6"/>
      <c r="CJ50" s="6"/>
      <c r="CK50" s="6"/>
      <c r="CL50" s="6"/>
      <c r="CM50" s="6"/>
    </row>
    <row r="194" spans="1:104" ht="11.25" customHeight="1" x14ac:dyDescent="0.2"/>
    <row r="195" spans="1:104" s="107" customFormat="1" hidden="1" x14ac:dyDescent="0.2">
      <c r="A195" s="107">
        <f>SUM(B11,B25:B29,C44:M44,C48:C49)</f>
        <v>2610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</row>
  </sheetData>
  <mergeCells count="26">
    <mergeCell ref="A6:P6"/>
    <mergeCell ref="A9:A10"/>
    <mergeCell ref="B9:D9"/>
    <mergeCell ref="E9:F9"/>
    <mergeCell ref="G9:G10"/>
    <mergeCell ref="H9:I9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48:B48"/>
    <mergeCell ref="A49:B49"/>
    <mergeCell ref="A41:B41"/>
    <mergeCell ref="A42:B42"/>
    <mergeCell ref="A43:B43"/>
    <mergeCell ref="A44:B44"/>
    <mergeCell ref="A45:B45"/>
    <mergeCell ref="A47:B47"/>
  </mergeCells>
  <dataValidations count="1">
    <dataValidation type="whole" operator="greaterThanOrEqual" allowBlank="1" showInputMessage="1" showErrorMessage="1" error="Valor no Permitido" sqref="A9:M49" xr:uid="{00000000-0002-0000-0300-000000000000}">
      <formula1>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Z195"/>
  <sheetViews>
    <sheetView topLeftCell="A10" workbookViewId="0">
      <selection activeCell="B11" sqref="B11"/>
    </sheetView>
  </sheetViews>
  <sheetFormatPr baseColWidth="10" defaultColWidth="11.42578125" defaultRowHeight="14.25" x14ac:dyDescent="0.2"/>
  <cols>
    <col min="1" max="1" width="55.5703125" style="2" customWidth="1"/>
    <col min="2" max="2" width="14.5703125" style="2" customWidth="1"/>
    <col min="3" max="4" width="15.7109375" style="2" customWidth="1"/>
    <col min="5" max="7" width="16.140625" style="2" customWidth="1"/>
    <col min="8" max="8" width="16.7109375" style="2" customWidth="1"/>
    <col min="9" max="9" width="15.42578125" style="2" customWidth="1"/>
    <col min="10" max="10" width="18.28515625" style="2" customWidth="1"/>
    <col min="11" max="13" width="14.28515625" style="2" customWidth="1"/>
    <col min="14" max="76" width="11.42578125" style="2"/>
    <col min="77" max="77" width="12.28515625" style="3" customWidth="1"/>
    <col min="78" max="78" width="11.140625" style="3" customWidth="1"/>
    <col min="79" max="92" width="11.140625" style="4" hidden="1" customWidth="1"/>
    <col min="93" max="104" width="11.140625" style="5" hidden="1" customWidth="1"/>
    <col min="105" max="105" width="11.140625" style="2" customWidth="1"/>
    <col min="106" max="16384" width="11.42578125" style="2"/>
  </cols>
  <sheetData>
    <row r="1" spans="1:91" ht="16.149999999999999" customHeight="1" x14ac:dyDescent="0.2">
      <c r="A1" s="1" t="s">
        <v>0</v>
      </c>
    </row>
    <row r="2" spans="1:91" ht="16.149999999999999" customHeight="1" x14ac:dyDescent="0.2">
      <c r="A2" s="1" t="str">
        <f>CONCATENATE("COMUNA: ",[5]NOMBRE!B2," - ","( ",[5]NOMBRE!C2,[5]NOMBRE!D2,[5]NOMBRE!E2,[5]NOMBRE!F2,[5]NOMBRE!G2," )")</f>
        <v>COMUNA: LINARES - ( 07401 )</v>
      </c>
    </row>
    <row r="3" spans="1:91" ht="16.149999999999999" customHeight="1" x14ac:dyDescent="0.2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</row>
    <row r="4" spans="1:91" ht="16.149999999999999" customHeight="1" x14ac:dyDescent="0.2">
      <c r="A4" s="1" t="str">
        <f>CONCATENATE("MES: ",[5]NOMBRE!B6," - ","( ",[5]NOMBRE!C6,[5]NOMBRE!D6," )")</f>
        <v>MES: ABRIL - ( 04 )</v>
      </c>
    </row>
    <row r="5" spans="1:91" ht="16.149999999999999" customHeight="1" x14ac:dyDescent="0.2">
      <c r="A5" s="1" t="str">
        <f>CONCATENATE("AÑO: ",[5]NOMBRE!B7)</f>
        <v>AÑO: 2019</v>
      </c>
    </row>
    <row r="6" spans="1:91" ht="15" x14ac:dyDescent="0.2">
      <c r="A6" s="194" t="s">
        <v>1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6"/>
      <c r="CH6" s="6"/>
      <c r="CI6" s="6"/>
      <c r="CJ6" s="6"/>
      <c r="CK6" s="6"/>
      <c r="CL6" s="6"/>
      <c r="CM6" s="6"/>
    </row>
    <row r="7" spans="1:91" ht="15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CG7" s="6"/>
      <c r="CH7" s="6"/>
      <c r="CI7" s="6"/>
      <c r="CJ7" s="6"/>
      <c r="CK7" s="6"/>
      <c r="CL7" s="6"/>
      <c r="CM7" s="6"/>
    </row>
    <row r="8" spans="1:91" ht="31.9" customHeight="1" x14ac:dyDescent="0.2">
      <c r="A8" s="8" t="s">
        <v>2</v>
      </c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CG8" s="6"/>
      <c r="CH8" s="6"/>
      <c r="CI8" s="6"/>
      <c r="CJ8" s="6"/>
      <c r="CK8" s="6"/>
      <c r="CL8" s="6"/>
      <c r="CM8" s="6"/>
    </row>
    <row r="9" spans="1:91" ht="25.15" customHeight="1" x14ac:dyDescent="0.2">
      <c r="A9" s="195" t="s">
        <v>3</v>
      </c>
      <c r="B9" s="197" t="s">
        <v>4</v>
      </c>
      <c r="C9" s="198"/>
      <c r="D9" s="199"/>
      <c r="E9" s="184" t="s">
        <v>5</v>
      </c>
      <c r="F9" s="185"/>
      <c r="G9" s="187" t="s">
        <v>6</v>
      </c>
      <c r="H9" s="197" t="s">
        <v>7</v>
      </c>
      <c r="I9" s="199"/>
      <c r="M9" s="10"/>
      <c r="N9" s="10"/>
      <c r="O9" s="10"/>
      <c r="P9" s="10"/>
      <c r="CG9" s="6"/>
      <c r="CH9" s="6"/>
      <c r="CI9" s="6"/>
      <c r="CJ9" s="6"/>
      <c r="CK9" s="6"/>
      <c r="CL9" s="6"/>
      <c r="CM9" s="6"/>
    </row>
    <row r="10" spans="1:91" ht="37.15" customHeight="1" x14ac:dyDescent="0.2">
      <c r="A10" s="196"/>
      <c r="B10" s="121" t="s">
        <v>8</v>
      </c>
      <c r="C10" s="12" t="s">
        <v>9</v>
      </c>
      <c r="D10" s="13" t="s">
        <v>10</v>
      </c>
      <c r="E10" s="14" t="s">
        <v>11</v>
      </c>
      <c r="F10" s="118" t="s">
        <v>12</v>
      </c>
      <c r="G10" s="200"/>
      <c r="H10" s="14" t="s">
        <v>13</v>
      </c>
      <c r="I10" s="118" t="s">
        <v>14</v>
      </c>
      <c r="M10" s="10"/>
      <c r="N10" s="10"/>
      <c r="O10" s="10"/>
      <c r="P10" s="10"/>
      <c r="CG10" s="6"/>
      <c r="CH10" s="6"/>
      <c r="CI10" s="6"/>
      <c r="CJ10" s="6"/>
      <c r="CK10" s="6"/>
      <c r="CL10" s="6"/>
      <c r="CM10" s="6"/>
    </row>
    <row r="11" spans="1:91" ht="16.149999999999999" customHeight="1" x14ac:dyDescent="0.2">
      <c r="A11" s="16" t="s">
        <v>15</v>
      </c>
      <c r="B11" s="17">
        <f t="shared" ref="B11:B29" si="0">SUM(C11+D11)</f>
        <v>44</v>
      </c>
      <c r="C11" s="18">
        <f t="shared" ref="C11:I11" si="1">SUM(C12:C24)</f>
        <v>12</v>
      </c>
      <c r="D11" s="19">
        <f t="shared" si="1"/>
        <v>32</v>
      </c>
      <c r="E11" s="18">
        <f t="shared" si="1"/>
        <v>44</v>
      </c>
      <c r="F11" s="20">
        <f t="shared" si="1"/>
        <v>12</v>
      </c>
      <c r="G11" s="19">
        <f t="shared" si="1"/>
        <v>0</v>
      </c>
      <c r="H11" s="21">
        <f t="shared" si="1"/>
        <v>15</v>
      </c>
      <c r="I11" s="20">
        <f t="shared" si="1"/>
        <v>0</v>
      </c>
      <c r="M11" s="10"/>
      <c r="N11" s="10"/>
      <c r="O11" s="10"/>
      <c r="P11" s="10"/>
      <c r="CG11" s="6"/>
      <c r="CH11" s="6"/>
      <c r="CI11" s="6"/>
      <c r="CJ11" s="6"/>
      <c r="CK11" s="6"/>
      <c r="CL11" s="6"/>
      <c r="CM11" s="6"/>
    </row>
    <row r="12" spans="1:91" ht="16.149999999999999" customHeight="1" x14ac:dyDescent="0.2">
      <c r="A12" s="22" t="s">
        <v>16</v>
      </c>
      <c r="B12" s="23">
        <f>SUM(C12+D12)</f>
        <v>11</v>
      </c>
      <c r="C12" s="24">
        <v>3</v>
      </c>
      <c r="D12" s="25">
        <v>8</v>
      </c>
      <c r="E12" s="24">
        <v>11</v>
      </c>
      <c r="F12" s="26">
        <v>6</v>
      </c>
      <c r="G12" s="25">
        <v>0</v>
      </c>
      <c r="H12" s="27">
        <v>2</v>
      </c>
      <c r="I12" s="26">
        <v>0</v>
      </c>
      <c r="M12" s="10"/>
      <c r="N12" s="10"/>
      <c r="O12" s="10"/>
      <c r="P12" s="10"/>
      <c r="CG12" s="6"/>
      <c r="CH12" s="6"/>
      <c r="CI12" s="6"/>
      <c r="CJ12" s="6"/>
      <c r="CK12" s="6"/>
      <c r="CL12" s="6"/>
      <c r="CM12" s="6"/>
    </row>
    <row r="13" spans="1:91" ht="16.149999999999999" customHeight="1" x14ac:dyDescent="0.2">
      <c r="A13" s="28" t="s">
        <v>17</v>
      </c>
      <c r="B13" s="29">
        <f>SUM(C13+D13)</f>
        <v>11</v>
      </c>
      <c r="C13" s="30">
        <v>3</v>
      </c>
      <c r="D13" s="31">
        <v>8</v>
      </c>
      <c r="E13" s="30">
        <v>11</v>
      </c>
      <c r="F13" s="32">
        <v>2</v>
      </c>
      <c r="G13" s="31">
        <v>0</v>
      </c>
      <c r="H13" s="33">
        <v>4</v>
      </c>
      <c r="I13" s="32">
        <v>0</v>
      </c>
      <c r="M13" s="10"/>
      <c r="N13" s="10"/>
      <c r="O13" s="10"/>
      <c r="P13" s="10"/>
      <c r="CG13" s="6"/>
      <c r="CH13" s="6"/>
      <c r="CI13" s="6"/>
      <c r="CJ13" s="6"/>
      <c r="CK13" s="6"/>
      <c r="CL13" s="6"/>
      <c r="CM13" s="6"/>
    </row>
    <row r="14" spans="1:91" ht="16.149999999999999" customHeight="1" x14ac:dyDescent="0.2">
      <c r="A14" s="28" t="s">
        <v>18</v>
      </c>
      <c r="B14" s="29">
        <f t="shared" si="0"/>
        <v>0</v>
      </c>
      <c r="C14" s="30">
        <v>0</v>
      </c>
      <c r="D14" s="31">
        <v>0</v>
      </c>
      <c r="E14" s="30">
        <v>0</v>
      </c>
      <c r="F14" s="31">
        <v>1</v>
      </c>
      <c r="G14" s="31">
        <v>0</v>
      </c>
      <c r="H14" s="34">
        <v>0</v>
      </c>
      <c r="I14" s="31">
        <v>0</v>
      </c>
      <c r="M14" s="10"/>
      <c r="N14" s="10"/>
      <c r="O14" s="10"/>
      <c r="P14" s="10"/>
      <c r="CG14" s="6"/>
      <c r="CH14" s="6"/>
      <c r="CI14" s="6"/>
      <c r="CJ14" s="6"/>
      <c r="CK14" s="6"/>
      <c r="CL14" s="6"/>
      <c r="CM14" s="6"/>
    </row>
    <row r="15" spans="1:91" ht="16.149999999999999" customHeight="1" x14ac:dyDescent="0.2">
      <c r="A15" s="28" t="s">
        <v>19</v>
      </c>
      <c r="B15" s="29">
        <f t="shared" si="0"/>
        <v>11</v>
      </c>
      <c r="C15" s="30">
        <v>2</v>
      </c>
      <c r="D15" s="31">
        <v>9</v>
      </c>
      <c r="E15" s="30">
        <v>11</v>
      </c>
      <c r="F15" s="31">
        <v>0</v>
      </c>
      <c r="G15" s="31">
        <v>0</v>
      </c>
      <c r="H15" s="34">
        <v>2</v>
      </c>
      <c r="I15" s="31">
        <v>0</v>
      </c>
      <c r="M15" s="10"/>
      <c r="N15" s="10"/>
      <c r="O15" s="10"/>
      <c r="P15" s="10"/>
      <c r="CG15" s="6"/>
      <c r="CH15" s="6"/>
      <c r="CI15" s="6"/>
      <c r="CJ15" s="6"/>
      <c r="CK15" s="6"/>
      <c r="CL15" s="6"/>
      <c r="CM15" s="6"/>
    </row>
    <row r="16" spans="1:91" ht="25.15" customHeight="1" x14ac:dyDescent="0.2">
      <c r="A16" s="28" t="s">
        <v>20</v>
      </c>
      <c r="B16" s="29">
        <f t="shared" si="0"/>
        <v>0</v>
      </c>
      <c r="C16" s="30"/>
      <c r="D16" s="31"/>
      <c r="E16" s="30"/>
      <c r="F16" s="31"/>
      <c r="G16" s="35"/>
      <c r="H16" s="34"/>
      <c r="I16" s="31"/>
      <c r="M16" s="10"/>
      <c r="N16" s="10"/>
      <c r="O16" s="10"/>
      <c r="P16" s="10"/>
      <c r="CG16" s="6"/>
      <c r="CH16" s="6"/>
      <c r="CI16" s="6"/>
      <c r="CJ16" s="6"/>
      <c r="CK16" s="6"/>
      <c r="CL16" s="6"/>
      <c r="CM16" s="6"/>
    </row>
    <row r="17" spans="1:93" ht="16.149999999999999" customHeight="1" x14ac:dyDescent="0.2">
      <c r="A17" s="28" t="s">
        <v>21</v>
      </c>
      <c r="B17" s="29">
        <f t="shared" si="0"/>
        <v>0</v>
      </c>
      <c r="C17" s="30"/>
      <c r="D17" s="31"/>
      <c r="E17" s="30"/>
      <c r="F17" s="31"/>
      <c r="G17" s="35"/>
      <c r="H17" s="34"/>
      <c r="I17" s="31"/>
      <c r="M17" s="10"/>
      <c r="N17" s="10"/>
      <c r="O17" s="10"/>
      <c r="P17" s="10"/>
      <c r="CG17" s="6"/>
      <c r="CH17" s="6"/>
      <c r="CI17" s="6"/>
      <c r="CJ17" s="6"/>
      <c r="CK17" s="6"/>
      <c r="CL17" s="6"/>
      <c r="CM17" s="6"/>
    </row>
    <row r="18" spans="1:93" ht="16.149999999999999" customHeight="1" x14ac:dyDescent="0.2">
      <c r="A18" s="28" t="s">
        <v>22</v>
      </c>
      <c r="B18" s="29">
        <f t="shared" si="0"/>
        <v>0</v>
      </c>
      <c r="C18" s="30"/>
      <c r="D18" s="31"/>
      <c r="E18" s="30"/>
      <c r="F18" s="31"/>
      <c r="G18" s="35"/>
      <c r="H18" s="34"/>
      <c r="I18" s="31"/>
      <c r="M18" s="10"/>
      <c r="N18" s="10"/>
      <c r="O18" s="10"/>
      <c r="P18" s="10"/>
      <c r="CG18" s="6"/>
      <c r="CH18" s="6"/>
      <c r="CI18" s="6"/>
      <c r="CJ18" s="6"/>
      <c r="CK18" s="6"/>
      <c r="CL18" s="6"/>
      <c r="CM18" s="6"/>
    </row>
    <row r="19" spans="1:93" ht="16.149999999999999" customHeight="1" x14ac:dyDescent="0.2">
      <c r="A19" s="28" t="s">
        <v>23</v>
      </c>
      <c r="B19" s="29">
        <f t="shared" si="0"/>
        <v>0</v>
      </c>
      <c r="C19" s="30">
        <v>0</v>
      </c>
      <c r="D19" s="31">
        <v>0</v>
      </c>
      <c r="E19" s="30">
        <v>0</v>
      </c>
      <c r="F19" s="31">
        <v>1</v>
      </c>
      <c r="G19" s="31">
        <v>0</v>
      </c>
      <c r="H19" s="34">
        <v>0</v>
      </c>
      <c r="I19" s="31">
        <v>0</v>
      </c>
      <c r="M19" s="10"/>
      <c r="N19" s="10"/>
      <c r="O19" s="10"/>
      <c r="P19" s="10"/>
      <c r="CG19" s="6"/>
      <c r="CH19" s="6"/>
      <c r="CI19" s="6"/>
      <c r="CJ19" s="6"/>
      <c r="CK19" s="6"/>
      <c r="CL19" s="6"/>
      <c r="CM19" s="6"/>
    </row>
    <row r="20" spans="1:93" ht="16.149999999999999" customHeight="1" x14ac:dyDescent="0.2">
      <c r="A20" s="28" t="s">
        <v>24</v>
      </c>
      <c r="B20" s="29">
        <f t="shared" si="0"/>
        <v>9</v>
      </c>
      <c r="C20" s="30">
        <v>3</v>
      </c>
      <c r="D20" s="31">
        <v>6</v>
      </c>
      <c r="E20" s="30">
        <v>9</v>
      </c>
      <c r="F20" s="31">
        <v>2</v>
      </c>
      <c r="G20" s="31">
        <v>0</v>
      </c>
      <c r="H20" s="34">
        <v>6</v>
      </c>
      <c r="I20" s="31">
        <v>0</v>
      </c>
      <c r="M20" s="10"/>
      <c r="N20" s="10"/>
      <c r="O20" s="10"/>
      <c r="P20" s="10"/>
      <c r="CG20" s="6"/>
      <c r="CH20" s="6"/>
      <c r="CI20" s="6"/>
      <c r="CJ20" s="6"/>
      <c r="CK20" s="6"/>
      <c r="CL20" s="6"/>
      <c r="CM20" s="6"/>
    </row>
    <row r="21" spans="1:93" ht="16.149999999999999" customHeight="1" x14ac:dyDescent="0.2">
      <c r="A21" s="28" t="s">
        <v>25</v>
      </c>
      <c r="B21" s="29">
        <f t="shared" si="0"/>
        <v>1</v>
      </c>
      <c r="C21" s="30">
        <v>0</v>
      </c>
      <c r="D21" s="31">
        <v>1</v>
      </c>
      <c r="E21" s="30">
        <v>1</v>
      </c>
      <c r="F21" s="31">
        <v>0</v>
      </c>
      <c r="G21" s="31">
        <v>0</v>
      </c>
      <c r="H21" s="34">
        <v>1</v>
      </c>
      <c r="I21" s="31">
        <v>0</v>
      </c>
      <c r="M21" s="10"/>
      <c r="N21" s="10"/>
      <c r="O21" s="10"/>
      <c r="P21" s="10"/>
      <c r="CG21" s="6"/>
      <c r="CH21" s="6"/>
      <c r="CI21" s="6"/>
      <c r="CJ21" s="6"/>
      <c r="CK21" s="6"/>
      <c r="CL21" s="6"/>
      <c r="CM21" s="6"/>
    </row>
    <row r="22" spans="1:93" ht="16.149999999999999" customHeight="1" x14ac:dyDescent="0.2">
      <c r="A22" s="36" t="s">
        <v>26</v>
      </c>
      <c r="B22" s="37">
        <f t="shared" si="0"/>
        <v>1</v>
      </c>
      <c r="C22" s="30">
        <v>1</v>
      </c>
      <c r="D22" s="31">
        <v>0</v>
      </c>
      <c r="E22" s="30">
        <v>1</v>
      </c>
      <c r="F22" s="31">
        <v>0</v>
      </c>
      <c r="G22" s="31">
        <v>0</v>
      </c>
      <c r="H22" s="34">
        <v>0</v>
      </c>
      <c r="I22" s="32">
        <v>0</v>
      </c>
      <c r="M22" s="10"/>
      <c r="N22" s="10"/>
      <c r="O22" s="10"/>
      <c r="P22" s="10"/>
      <c r="CG22" s="6"/>
      <c r="CH22" s="6"/>
      <c r="CI22" s="6"/>
      <c r="CJ22" s="6"/>
      <c r="CK22" s="6"/>
      <c r="CL22" s="6"/>
      <c r="CM22" s="6"/>
    </row>
    <row r="23" spans="1:93" ht="16.149999999999999" customHeight="1" x14ac:dyDescent="0.2">
      <c r="A23" s="38" t="s">
        <v>27</v>
      </c>
      <c r="B23" s="37">
        <f t="shared" si="0"/>
        <v>0</v>
      </c>
      <c r="C23" s="30"/>
      <c r="D23" s="31"/>
      <c r="E23" s="30"/>
      <c r="F23" s="31"/>
      <c r="G23" s="31"/>
      <c r="H23" s="34"/>
      <c r="I23" s="32"/>
      <c r="N23" s="10"/>
      <c r="O23" s="10"/>
      <c r="P23" s="10"/>
      <c r="CG23" s="6"/>
      <c r="CH23" s="6"/>
      <c r="CI23" s="6"/>
      <c r="CJ23" s="6"/>
      <c r="CK23" s="6"/>
      <c r="CL23" s="6"/>
      <c r="CM23" s="6"/>
    </row>
    <row r="24" spans="1:93" ht="16.149999999999999" customHeight="1" thickBot="1" x14ac:dyDescent="0.25">
      <c r="A24" s="39" t="s">
        <v>28</v>
      </c>
      <c r="B24" s="40">
        <f t="shared" si="0"/>
        <v>0</v>
      </c>
      <c r="C24" s="41"/>
      <c r="D24" s="42"/>
      <c r="E24" s="41"/>
      <c r="F24" s="42"/>
      <c r="G24" s="42"/>
      <c r="H24" s="43"/>
      <c r="I24" s="44"/>
      <c r="N24" s="10"/>
      <c r="O24" s="10"/>
      <c r="P24" s="10"/>
      <c r="CG24" s="6"/>
      <c r="CH24" s="6"/>
      <c r="CI24" s="6"/>
      <c r="CJ24" s="6"/>
      <c r="CK24" s="6"/>
      <c r="CL24" s="6"/>
      <c r="CM24" s="6"/>
    </row>
    <row r="25" spans="1:93" ht="16.149999999999999" customHeight="1" thickTop="1" x14ac:dyDescent="0.2">
      <c r="A25" s="45" t="s">
        <v>29</v>
      </c>
      <c r="B25" s="23">
        <f t="shared" si="0"/>
        <v>2595</v>
      </c>
      <c r="C25" s="24">
        <v>827</v>
      </c>
      <c r="D25" s="25">
        <v>1768</v>
      </c>
      <c r="E25" s="46"/>
      <c r="F25" s="47"/>
      <c r="G25" s="48"/>
      <c r="H25" s="49"/>
      <c r="I25" s="47"/>
      <c r="M25" s="10"/>
      <c r="N25" s="10"/>
      <c r="O25" s="10"/>
      <c r="P25" s="10"/>
      <c r="CG25" s="6"/>
      <c r="CH25" s="6"/>
      <c r="CI25" s="6"/>
      <c r="CJ25" s="6"/>
      <c r="CK25" s="6"/>
      <c r="CL25" s="6"/>
      <c r="CM25" s="6"/>
    </row>
    <row r="26" spans="1:93" ht="16.149999999999999" customHeight="1" x14ac:dyDescent="0.2">
      <c r="A26" s="50" t="s">
        <v>30</v>
      </c>
      <c r="B26" s="29">
        <f t="shared" si="0"/>
        <v>3</v>
      </c>
      <c r="C26" s="30">
        <v>1</v>
      </c>
      <c r="D26" s="31">
        <v>2</v>
      </c>
      <c r="E26" s="51"/>
      <c r="F26" s="52"/>
      <c r="G26" s="53"/>
      <c r="H26" s="54"/>
      <c r="I26" s="52"/>
      <c r="M26" s="10"/>
      <c r="N26" s="10"/>
      <c r="O26" s="10"/>
      <c r="P26" s="10"/>
      <c r="CG26" s="6"/>
      <c r="CH26" s="6"/>
      <c r="CI26" s="6"/>
      <c r="CJ26" s="6"/>
      <c r="CK26" s="6"/>
      <c r="CL26" s="6"/>
      <c r="CM26" s="6"/>
    </row>
    <row r="27" spans="1:93" ht="16.149999999999999" customHeight="1" x14ac:dyDescent="0.2">
      <c r="A27" s="50" t="s">
        <v>31</v>
      </c>
      <c r="B27" s="29">
        <f t="shared" si="0"/>
        <v>77</v>
      </c>
      <c r="C27" s="30">
        <v>21</v>
      </c>
      <c r="D27" s="31">
        <v>56</v>
      </c>
      <c r="E27" s="51"/>
      <c r="F27" s="52"/>
      <c r="G27" s="53"/>
      <c r="H27" s="54"/>
      <c r="I27" s="52"/>
      <c r="M27" s="10"/>
      <c r="N27" s="10"/>
      <c r="O27" s="10"/>
      <c r="P27" s="10"/>
      <c r="CG27" s="6"/>
      <c r="CH27" s="6"/>
      <c r="CI27" s="6"/>
      <c r="CJ27" s="6"/>
      <c r="CK27" s="6"/>
      <c r="CL27" s="6"/>
      <c r="CM27" s="6"/>
    </row>
    <row r="28" spans="1:93" ht="16.149999999999999" customHeight="1" x14ac:dyDescent="0.2">
      <c r="A28" s="50" t="s">
        <v>32</v>
      </c>
      <c r="B28" s="29">
        <f t="shared" si="0"/>
        <v>3</v>
      </c>
      <c r="C28" s="30">
        <v>0</v>
      </c>
      <c r="D28" s="31">
        <v>3</v>
      </c>
      <c r="E28" s="46"/>
      <c r="F28" s="47"/>
      <c r="G28" s="48"/>
      <c r="H28" s="49"/>
      <c r="I28" s="47"/>
      <c r="M28" s="10"/>
      <c r="N28" s="10"/>
      <c r="O28" s="10"/>
      <c r="P28" s="10"/>
      <c r="CG28" s="6"/>
      <c r="CH28" s="6"/>
      <c r="CI28" s="6"/>
      <c r="CJ28" s="6"/>
      <c r="CK28" s="6"/>
      <c r="CL28" s="6"/>
      <c r="CM28" s="6"/>
    </row>
    <row r="29" spans="1:93" ht="16.149999999999999" customHeight="1" x14ac:dyDescent="0.2">
      <c r="A29" s="116" t="s">
        <v>33</v>
      </c>
      <c r="B29" s="56">
        <f t="shared" si="0"/>
        <v>12</v>
      </c>
      <c r="C29" s="57">
        <v>6</v>
      </c>
      <c r="D29" s="58">
        <v>6</v>
      </c>
      <c r="E29" s="59"/>
      <c r="F29" s="60"/>
      <c r="G29" s="61"/>
      <c r="H29" s="62"/>
      <c r="I29" s="60"/>
      <c r="M29" s="10"/>
      <c r="N29" s="10"/>
      <c r="O29" s="10"/>
      <c r="P29" s="10"/>
      <c r="CG29" s="6"/>
      <c r="CH29" s="6"/>
      <c r="CI29" s="6"/>
      <c r="CJ29" s="6"/>
      <c r="CK29" s="6"/>
      <c r="CL29" s="6"/>
      <c r="CM29" s="6"/>
    </row>
    <row r="30" spans="1:93" ht="31.9" customHeight="1" x14ac:dyDescent="0.2">
      <c r="A30" s="63" t="s">
        <v>34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CG30" s="6"/>
      <c r="CH30" s="6"/>
      <c r="CI30" s="6"/>
      <c r="CJ30" s="6"/>
      <c r="CK30" s="6"/>
      <c r="CL30" s="6"/>
      <c r="CM30" s="6"/>
    </row>
    <row r="31" spans="1:93" ht="16.149999999999999" customHeight="1" x14ac:dyDescent="0.2">
      <c r="A31" s="186" t="s">
        <v>35</v>
      </c>
      <c r="B31" s="187"/>
      <c r="C31" s="184" t="s">
        <v>36</v>
      </c>
      <c r="D31" s="190"/>
      <c r="E31" s="190"/>
      <c r="F31" s="191"/>
      <c r="G31" s="190" t="s">
        <v>37</v>
      </c>
      <c r="H31" s="190"/>
      <c r="I31" s="190"/>
      <c r="J31" s="190"/>
      <c r="K31" s="190" t="s">
        <v>38</v>
      </c>
      <c r="L31" s="190"/>
      <c r="M31" s="190"/>
      <c r="N31" s="64"/>
      <c r="O31" s="10"/>
      <c r="P31" s="10"/>
      <c r="Q31" s="10"/>
      <c r="BY31" s="2"/>
      <c r="CA31" s="3"/>
      <c r="CH31" s="6"/>
      <c r="CI31" s="6"/>
      <c r="CJ31" s="6"/>
      <c r="CK31" s="6"/>
      <c r="CL31" s="6"/>
      <c r="CM31" s="6"/>
      <c r="CN31" s="6"/>
      <c r="CO31" s="4"/>
    </row>
    <row r="32" spans="1:93" ht="77.25" customHeight="1" x14ac:dyDescent="0.2">
      <c r="A32" s="188"/>
      <c r="B32" s="189"/>
      <c r="C32" s="14" t="s">
        <v>39</v>
      </c>
      <c r="D32" s="65" t="s">
        <v>40</v>
      </c>
      <c r="E32" s="65" t="s">
        <v>41</v>
      </c>
      <c r="F32" s="66" t="s">
        <v>42</v>
      </c>
      <c r="G32" s="119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4" t="s">
        <v>48</v>
      </c>
      <c r="M32" s="117" t="s">
        <v>49</v>
      </c>
      <c r="N32" s="72"/>
      <c r="O32" s="10"/>
      <c r="P32" s="10"/>
      <c r="BY32" s="2"/>
      <c r="CA32" s="3"/>
      <c r="CH32" s="6"/>
      <c r="CI32" s="6"/>
      <c r="CJ32" s="6"/>
      <c r="CK32" s="6"/>
      <c r="CL32" s="6"/>
      <c r="CM32" s="6"/>
      <c r="CN32" s="6"/>
      <c r="CO32" s="4"/>
    </row>
    <row r="33" spans="1:93" ht="16.149999999999999" customHeight="1" x14ac:dyDescent="0.2">
      <c r="A33" s="192" t="s">
        <v>50</v>
      </c>
      <c r="B33" s="193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10"/>
      <c r="P33" s="10"/>
      <c r="BY33" s="2"/>
      <c r="CA33" s="3"/>
      <c r="CH33" s="6"/>
      <c r="CI33" s="6"/>
      <c r="CJ33" s="6"/>
      <c r="CK33" s="6"/>
      <c r="CL33" s="6"/>
      <c r="CM33" s="6"/>
      <c r="CN33" s="6"/>
      <c r="CO33" s="4"/>
    </row>
    <row r="34" spans="1:93" ht="16.149999999999999" customHeight="1" x14ac:dyDescent="0.2">
      <c r="A34" s="174" t="s">
        <v>51</v>
      </c>
      <c r="B34" s="175"/>
      <c r="C34" s="30"/>
      <c r="D34" s="33"/>
      <c r="E34" s="33"/>
      <c r="F34" s="33"/>
      <c r="G34" s="34"/>
      <c r="H34" s="33"/>
      <c r="I34" s="33"/>
      <c r="J34" s="32"/>
      <c r="K34" s="80">
        <f>SUM(L34+M34)</f>
        <v>0</v>
      </c>
      <c r="L34" s="30"/>
      <c r="M34" s="31"/>
      <c r="N34" s="79"/>
      <c r="O34" s="10"/>
      <c r="P34" s="10"/>
      <c r="BY34" s="2"/>
      <c r="CA34" s="3"/>
      <c r="CH34" s="6"/>
      <c r="CI34" s="6"/>
      <c r="CJ34" s="6"/>
      <c r="CK34" s="6"/>
      <c r="CL34" s="6"/>
      <c r="CM34" s="6"/>
      <c r="CN34" s="6"/>
      <c r="CO34" s="4"/>
    </row>
    <row r="35" spans="1:93" ht="16.149999999999999" customHeight="1" x14ac:dyDescent="0.2">
      <c r="A35" s="174" t="s">
        <v>52</v>
      </c>
      <c r="B35" s="175"/>
      <c r="C35" s="30"/>
      <c r="D35" s="33"/>
      <c r="E35" s="33"/>
      <c r="F35" s="33"/>
      <c r="G35" s="34"/>
      <c r="H35" s="33"/>
      <c r="I35" s="33"/>
      <c r="J35" s="32"/>
      <c r="K35" s="80">
        <f>SUM(L35+M35)</f>
        <v>0</v>
      </c>
      <c r="L35" s="30"/>
      <c r="M35" s="31"/>
      <c r="N35" s="79"/>
      <c r="O35" s="10"/>
      <c r="P35" s="10"/>
      <c r="BY35" s="2"/>
      <c r="CA35" s="3"/>
      <c r="CH35" s="6"/>
      <c r="CI35" s="6"/>
      <c r="CJ35" s="6"/>
      <c r="CK35" s="6"/>
      <c r="CL35" s="6"/>
      <c r="CM35" s="6"/>
      <c r="CN35" s="6"/>
      <c r="CO35" s="4"/>
    </row>
    <row r="36" spans="1:93" ht="16.149999999999999" customHeight="1" x14ac:dyDescent="0.2">
      <c r="A36" s="174" t="s">
        <v>53</v>
      </c>
      <c r="B36" s="175"/>
      <c r="C36" s="30"/>
      <c r="D36" s="33">
        <v>1</v>
      </c>
      <c r="E36" s="33"/>
      <c r="F36" s="33"/>
      <c r="G36" s="34"/>
      <c r="H36" s="33"/>
      <c r="I36" s="33"/>
      <c r="J36" s="32"/>
      <c r="K36" s="80">
        <f>SUM(L36+M36)</f>
        <v>24</v>
      </c>
      <c r="L36" s="30">
        <v>5</v>
      </c>
      <c r="M36" s="31">
        <v>19</v>
      </c>
      <c r="N36" s="79"/>
      <c r="O36" s="10"/>
      <c r="P36" s="10"/>
      <c r="BY36" s="2"/>
      <c r="CA36" s="3"/>
      <c r="CH36" s="6"/>
      <c r="CI36" s="6"/>
      <c r="CJ36" s="6"/>
      <c r="CK36" s="6"/>
      <c r="CL36" s="6"/>
      <c r="CM36" s="6"/>
      <c r="CN36" s="6"/>
      <c r="CO36" s="4"/>
    </row>
    <row r="37" spans="1:93" ht="16.149999999999999" customHeight="1" x14ac:dyDescent="0.2">
      <c r="A37" s="174" t="s">
        <v>54</v>
      </c>
      <c r="B37" s="175"/>
      <c r="C37" s="30"/>
      <c r="D37" s="33"/>
      <c r="E37" s="33"/>
      <c r="F37" s="33"/>
      <c r="G37" s="34"/>
      <c r="H37" s="33"/>
      <c r="I37" s="33"/>
      <c r="J37" s="32"/>
      <c r="K37" s="81"/>
      <c r="L37" s="51"/>
      <c r="M37" s="53"/>
      <c r="N37" s="79"/>
      <c r="O37" s="10"/>
      <c r="P37" s="10"/>
      <c r="BY37" s="2"/>
      <c r="CA37" s="3"/>
      <c r="CH37" s="6"/>
      <c r="CI37" s="6"/>
      <c r="CJ37" s="6"/>
      <c r="CK37" s="6"/>
      <c r="CL37" s="6"/>
      <c r="CM37" s="6"/>
      <c r="CN37" s="6"/>
      <c r="CO37" s="4"/>
    </row>
    <row r="38" spans="1:93" ht="16.149999999999999" customHeight="1" x14ac:dyDescent="0.2">
      <c r="A38" s="174" t="s">
        <v>55</v>
      </c>
      <c r="B38" s="175"/>
      <c r="C38" s="30"/>
      <c r="D38" s="33"/>
      <c r="E38" s="33"/>
      <c r="F38" s="33"/>
      <c r="G38" s="34"/>
      <c r="H38" s="33"/>
      <c r="I38" s="33"/>
      <c r="J38" s="32"/>
      <c r="K38" s="81"/>
      <c r="L38" s="51"/>
      <c r="M38" s="53"/>
      <c r="N38" s="79"/>
      <c r="O38" s="10"/>
      <c r="P38" s="10"/>
      <c r="BY38" s="2"/>
      <c r="CA38" s="3"/>
      <c r="CH38" s="6"/>
      <c r="CI38" s="6"/>
      <c r="CJ38" s="6"/>
      <c r="CK38" s="6"/>
      <c r="CL38" s="6"/>
      <c r="CM38" s="6"/>
      <c r="CN38" s="6"/>
      <c r="CO38" s="4"/>
    </row>
    <row r="39" spans="1:93" ht="16.149999999999999" customHeight="1" x14ac:dyDescent="0.2">
      <c r="A39" s="174" t="s">
        <v>56</v>
      </c>
      <c r="B39" s="175"/>
      <c r="C39" s="30"/>
      <c r="D39" s="33"/>
      <c r="E39" s="33"/>
      <c r="F39" s="33"/>
      <c r="G39" s="34"/>
      <c r="H39" s="33"/>
      <c r="I39" s="33"/>
      <c r="J39" s="32"/>
      <c r="K39" s="35"/>
      <c r="L39" s="51"/>
      <c r="M39" s="53"/>
      <c r="N39" s="79"/>
      <c r="O39" s="10"/>
      <c r="P39" s="10"/>
      <c r="BY39" s="2"/>
      <c r="CA39" s="3"/>
      <c r="CH39" s="6"/>
      <c r="CI39" s="6"/>
      <c r="CJ39" s="6"/>
      <c r="CK39" s="6"/>
      <c r="CL39" s="6"/>
      <c r="CM39" s="6"/>
      <c r="CN39" s="6"/>
      <c r="CO39" s="4"/>
    </row>
    <row r="40" spans="1:93" ht="16.149999999999999" customHeight="1" x14ac:dyDescent="0.2">
      <c r="A40" s="174" t="s">
        <v>57</v>
      </c>
      <c r="B40" s="175"/>
      <c r="C40" s="30"/>
      <c r="D40" s="33"/>
      <c r="E40" s="33"/>
      <c r="F40" s="33"/>
      <c r="G40" s="34"/>
      <c r="H40" s="33"/>
      <c r="I40" s="33"/>
      <c r="J40" s="32"/>
      <c r="K40" s="35"/>
      <c r="L40" s="51"/>
      <c r="M40" s="53"/>
      <c r="N40" s="79"/>
      <c r="O40" s="10"/>
      <c r="P40" s="10"/>
      <c r="BY40" s="2"/>
      <c r="CA40" s="3"/>
      <c r="CH40" s="6"/>
      <c r="CI40" s="6"/>
      <c r="CJ40" s="6"/>
      <c r="CK40" s="6"/>
      <c r="CL40" s="6"/>
      <c r="CM40" s="6"/>
      <c r="CN40" s="6"/>
      <c r="CO40" s="4"/>
    </row>
    <row r="41" spans="1:93" ht="16.149999999999999" customHeight="1" x14ac:dyDescent="0.2">
      <c r="A41" s="174" t="s">
        <v>58</v>
      </c>
      <c r="B41" s="175"/>
      <c r="C41" s="30"/>
      <c r="D41" s="33"/>
      <c r="E41" s="33"/>
      <c r="F41" s="33"/>
      <c r="G41" s="34"/>
      <c r="H41" s="33"/>
      <c r="I41" s="33"/>
      <c r="J41" s="32"/>
      <c r="K41" s="80">
        <f>SUM(L41+M41)</f>
        <v>0</v>
      </c>
      <c r="L41" s="30"/>
      <c r="M41" s="31"/>
      <c r="N41" s="79"/>
      <c r="O41" s="10"/>
      <c r="P41" s="10"/>
      <c r="BY41" s="2"/>
      <c r="CA41" s="3"/>
      <c r="CH41" s="6"/>
      <c r="CI41" s="6"/>
      <c r="CJ41" s="6"/>
      <c r="CK41" s="6"/>
      <c r="CL41" s="6"/>
      <c r="CM41" s="6"/>
      <c r="CN41" s="6"/>
      <c r="CO41" s="4"/>
    </row>
    <row r="42" spans="1:93" ht="16.149999999999999" customHeight="1" x14ac:dyDescent="0.2">
      <c r="A42" s="176" t="s">
        <v>59</v>
      </c>
      <c r="B42" s="177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10"/>
      <c r="P42" s="10"/>
      <c r="BY42" s="2"/>
      <c r="CA42" s="3"/>
      <c r="CH42" s="6"/>
      <c r="CI42" s="6"/>
      <c r="CJ42" s="6"/>
      <c r="CK42" s="6"/>
      <c r="CL42" s="6"/>
      <c r="CM42" s="6"/>
      <c r="CN42" s="6"/>
      <c r="CO42" s="4"/>
    </row>
    <row r="43" spans="1:93" ht="16.149999999999999" customHeight="1" x14ac:dyDescent="0.2">
      <c r="A43" s="178" t="s">
        <v>60</v>
      </c>
      <c r="B43" s="179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10"/>
      <c r="P43" s="10"/>
      <c r="BY43" s="2"/>
      <c r="CA43" s="3"/>
      <c r="CH43" s="6"/>
      <c r="CI43" s="6"/>
      <c r="CJ43" s="6"/>
      <c r="CK43" s="6"/>
      <c r="CL43" s="6"/>
      <c r="CM43" s="6"/>
      <c r="CN43" s="6"/>
      <c r="CO43" s="4"/>
    </row>
    <row r="44" spans="1:93" ht="16.149999999999999" customHeight="1" x14ac:dyDescent="0.2">
      <c r="A44" s="180" t="s">
        <v>61</v>
      </c>
      <c r="B44" s="181"/>
      <c r="C44" s="91">
        <f t="shared" ref="C44:J44" si="2">SUM(C33:C43)</f>
        <v>0</v>
      </c>
      <c r="D44" s="92">
        <f>SUM(D33:D43)</f>
        <v>1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24</v>
      </c>
      <c r="L44" s="91">
        <f>SUM(L33+L34+L35+L36+L41+L43)</f>
        <v>5</v>
      </c>
      <c r="M44" s="96">
        <f>SUM(M33+M34+M35+M36+M41+M43)</f>
        <v>19</v>
      </c>
      <c r="N44" s="79"/>
      <c r="O44" s="10"/>
      <c r="P44" s="10"/>
      <c r="BY44" s="2"/>
      <c r="CA44" s="3"/>
      <c r="CH44" s="6"/>
      <c r="CI44" s="6"/>
      <c r="CJ44" s="6"/>
      <c r="CK44" s="6"/>
      <c r="CL44" s="6"/>
      <c r="CM44" s="6"/>
      <c r="CN44" s="6"/>
      <c r="CO44" s="4"/>
    </row>
    <row r="45" spans="1:93" ht="16.149999999999999" customHeight="1" x14ac:dyDescent="0.2">
      <c r="A45" s="182" t="s">
        <v>62</v>
      </c>
      <c r="B45" s="183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10"/>
      <c r="P45" s="10"/>
      <c r="BY45" s="2"/>
      <c r="CA45" s="3"/>
      <c r="CH45" s="6"/>
      <c r="CI45" s="6"/>
      <c r="CJ45" s="6"/>
      <c r="CK45" s="6"/>
      <c r="CL45" s="6"/>
      <c r="CM45" s="6"/>
      <c r="CN45" s="6"/>
      <c r="CO45" s="4"/>
    </row>
    <row r="46" spans="1:93" ht="31.9" customHeight="1" x14ac:dyDescent="0.2">
      <c r="A46" s="8" t="s">
        <v>63</v>
      </c>
      <c r="B46" s="102"/>
      <c r="C46" s="103"/>
      <c r="D46" s="104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CG46" s="6"/>
      <c r="CH46" s="6"/>
      <c r="CI46" s="6"/>
      <c r="CJ46" s="6"/>
      <c r="CK46" s="6"/>
      <c r="CL46" s="6"/>
      <c r="CM46" s="6"/>
    </row>
    <row r="47" spans="1:93" ht="25.15" customHeight="1" x14ac:dyDescent="0.2">
      <c r="A47" s="184" t="s">
        <v>64</v>
      </c>
      <c r="B47" s="185"/>
      <c r="C47" s="70" t="s">
        <v>65</v>
      </c>
      <c r="D47" s="117" t="s">
        <v>66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CG47" s="6"/>
      <c r="CH47" s="6"/>
      <c r="CI47" s="6"/>
      <c r="CJ47" s="6"/>
      <c r="CK47" s="6"/>
      <c r="CL47" s="6"/>
      <c r="CM47" s="6"/>
    </row>
    <row r="48" spans="1:93" ht="16.149999999999999" customHeight="1" x14ac:dyDescent="0.2">
      <c r="A48" s="170" t="s">
        <v>67</v>
      </c>
      <c r="B48" s="171"/>
      <c r="C48" s="105"/>
      <c r="D48" s="90"/>
      <c r="E48" s="7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CA48" s="4" t="str">
        <f>IF(D48&gt;C48,"Casos/Instituciones deben ser menor o iguales al total Reuniones A. Mayor","")</f>
        <v/>
      </c>
      <c r="CG48" s="6"/>
      <c r="CH48" s="6"/>
      <c r="CI48" s="6"/>
      <c r="CJ48" s="6"/>
      <c r="CK48" s="6"/>
      <c r="CL48" s="6"/>
      <c r="CM48" s="6"/>
    </row>
    <row r="49" spans="1:91" ht="16.149999999999999" customHeight="1" x14ac:dyDescent="0.2">
      <c r="A49" s="172" t="s">
        <v>68</v>
      </c>
      <c r="B49" s="173"/>
      <c r="C49" s="106"/>
      <c r="D49" s="6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CG49" s="6"/>
      <c r="CH49" s="6"/>
      <c r="CI49" s="6"/>
      <c r="CJ49" s="6"/>
      <c r="CK49" s="6"/>
      <c r="CL49" s="6"/>
      <c r="CM49" s="6"/>
    </row>
    <row r="50" spans="1:91" x14ac:dyDescent="0.2">
      <c r="CG50" s="6"/>
      <c r="CH50" s="6"/>
      <c r="CI50" s="6"/>
      <c r="CJ50" s="6"/>
      <c r="CK50" s="6"/>
      <c r="CL50" s="6"/>
      <c r="CM50" s="6"/>
    </row>
    <row r="194" spans="1:104" ht="11.25" customHeight="1" x14ac:dyDescent="0.2"/>
    <row r="195" spans="1:104" s="107" customFormat="1" hidden="1" x14ac:dyDescent="0.2">
      <c r="A195" s="107">
        <f>SUM(B11,B25:B29,C44:M44,C48:C49)</f>
        <v>2783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</row>
  </sheetData>
  <mergeCells count="26">
    <mergeCell ref="A6:P6"/>
    <mergeCell ref="A9:A10"/>
    <mergeCell ref="B9:D9"/>
    <mergeCell ref="E9:F9"/>
    <mergeCell ref="G9:G10"/>
    <mergeCell ref="H9:I9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48:B48"/>
    <mergeCell ref="A49:B49"/>
    <mergeCell ref="A41:B41"/>
    <mergeCell ref="A42:B42"/>
    <mergeCell ref="A43:B43"/>
    <mergeCell ref="A44:B44"/>
    <mergeCell ref="A45:B45"/>
    <mergeCell ref="A47:B47"/>
  </mergeCells>
  <dataValidations count="1">
    <dataValidation type="whole" operator="greaterThanOrEqual" allowBlank="1" showInputMessage="1" showErrorMessage="1" error="Valor no Permitido" sqref="A9:M49" xr:uid="{00000000-0002-0000-0400-000000000000}">
      <formula1>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Z195"/>
  <sheetViews>
    <sheetView workbookViewId="0">
      <selection activeCell="B25" sqref="B25:D29"/>
    </sheetView>
  </sheetViews>
  <sheetFormatPr baseColWidth="10" defaultColWidth="11.42578125" defaultRowHeight="14.25" x14ac:dyDescent="0.2"/>
  <cols>
    <col min="1" max="1" width="55.5703125" style="2" customWidth="1"/>
    <col min="2" max="2" width="14.5703125" style="2" customWidth="1"/>
    <col min="3" max="4" width="15.7109375" style="2" customWidth="1"/>
    <col min="5" max="7" width="16.140625" style="2" customWidth="1"/>
    <col min="8" max="8" width="16.7109375" style="2" customWidth="1"/>
    <col min="9" max="9" width="15.42578125" style="2" customWidth="1"/>
    <col min="10" max="10" width="18.28515625" style="2" customWidth="1"/>
    <col min="11" max="13" width="14.28515625" style="2" customWidth="1"/>
    <col min="14" max="76" width="11.42578125" style="2"/>
    <col min="77" max="77" width="12.28515625" style="3" customWidth="1"/>
    <col min="78" max="78" width="11.140625" style="3" customWidth="1"/>
    <col min="79" max="92" width="11.140625" style="4" hidden="1" customWidth="1"/>
    <col min="93" max="104" width="11.140625" style="5" hidden="1" customWidth="1"/>
    <col min="105" max="105" width="11.140625" style="2" customWidth="1"/>
    <col min="106" max="16384" width="11.42578125" style="2"/>
  </cols>
  <sheetData>
    <row r="1" spans="1:91" ht="16.149999999999999" customHeight="1" x14ac:dyDescent="0.2">
      <c r="A1" s="1" t="s">
        <v>0</v>
      </c>
    </row>
    <row r="2" spans="1:91" ht="16.149999999999999" customHeight="1" x14ac:dyDescent="0.2">
      <c r="A2" s="1" t="str">
        <f>CONCATENATE("COMUNA: ",[6]NOMBRE!B2," - ","( ",[6]NOMBRE!C2,[6]NOMBRE!D2,[6]NOMBRE!E2,[6]NOMBRE!F2,[6]NOMBRE!G2," )")</f>
        <v>COMUNA: LINARES - ( 07401 )</v>
      </c>
    </row>
    <row r="3" spans="1:91" ht="16.149999999999999" customHeight="1" x14ac:dyDescent="0.2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</row>
    <row r="4" spans="1:91" ht="16.149999999999999" customHeight="1" x14ac:dyDescent="0.2">
      <c r="A4" s="1" t="str">
        <f>CONCATENATE("MES: ",[6]NOMBRE!B6," - ","( ",[6]NOMBRE!C6,[6]NOMBRE!D6," )")</f>
        <v>MES: MAYO - ( 05 )</v>
      </c>
    </row>
    <row r="5" spans="1:91" ht="16.149999999999999" customHeight="1" x14ac:dyDescent="0.2">
      <c r="A5" s="1" t="str">
        <f>CONCATENATE("AÑO: ",[6]NOMBRE!B7)</f>
        <v>AÑO: 2019</v>
      </c>
    </row>
    <row r="6" spans="1:91" ht="15" x14ac:dyDescent="0.2">
      <c r="A6" s="194" t="s">
        <v>1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6"/>
      <c r="CH6" s="6"/>
      <c r="CI6" s="6"/>
      <c r="CJ6" s="6"/>
      <c r="CK6" s="6"/>
      <c r="CL6" s="6"/>
      <c r="CM6" s="6"/>
    </row>
    <row r="7" spans="1:91" ht="15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CG7" s="6"/>
      <c r="CH7" s="6"/>
      <c r="CI7" s="6"/>
      <c r="CJ7" s="6"/>
      <c r="CK7" s="6"/>
      <c r="CL7" s="6"/>
      <c r="CM7" s="6"/>
    </row>
    <row r="8" spans="1:91" ht="31.9" customHeight="1" x14ac:dyDescent="0.2">
      <c r="A8" s="8" t="s">
        <v>2</v>
      </c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CG8" s="6"/>
      <c r="CH8" s="6"/>
      <c r="CI8" s="6"/>
      <c r="CJ8" s="6"/>
      <c r="CK8" s="6"/>
      <c r="CL8" s="6"/>
      <c r="CM8" s="6"/>
    </row>
    <row r="9" spans="1:91" ht="25.15" customHeight="1" x14ac:dyDescent="0.2">
      <c r="A9" s="195" t="s">
        <v>3</v>
      </c>
      <c r="B9" s="197" t="s">
        <v>4</v>
      </c>
      <c r="C9" s="198"/>
      <c r="D9" s="199"/>
      <c r="E9" s="184" t="s">
        <v>5</v>
      </c>
      <c r="F9" s="185"/>
      <c r="G9" s="187" t="s">
        <v>6</v>
      </c>
      <c r="H9" s="197" t="s">
        <v>7</v>
      </c>
      <c r="I9" s="199"/>
      <c r="M9" s="10"/>
      <c r="N9" s="10"/>
      <c r="O9" s="10"/>
      <c r="P9" s="10"/>
      <c r="CG9" s="6"/>
      <c r="CH9" s="6"/>
      <c r="CI9" s="6"/>
      <c r="CJ9" s="6"/>
      <c r="CK9" s="6"/>
      <c r="CL9" s="6"/>
      <c r="CM9" s="6"/>
    </row>
    <row r="10" spans="1:91" ht="37.15" customHeight="1" x14ac:dyDescent="0.2">
      <c r="A10" s="196"/>
      <c r="B10" s="123" t="s">
        <v>8</v>
      </c>
      <c r="C10" s="12" t="s">
        <v>9</v>
      </c>
      <c r="D10" s="13" t="s">
        <v>10</v>
      </c>
      <c r="E10" s="14" t="s">
        <v>11</v>
      </c>
      <c r="F10" s="125" t="s">
        <v>12</v>
      </c>
      <c r="G10" s="200"/>
      <c r="H10" s="14" t="s">
        <v>13</v>
      </c>
      <c r="I10" s="125" t="s">
        <v>14</v>
      </c>
      <c r="M10" s="10"/>
      <c r="N10" s="10"/>
      <c r="O10" s="10"/>
      <c r="P10" s="10"/>
      <c r="CG10" s="6"/>
      <c r="CH10" s="6"/>
      <c r="CI10" s="6"/>
      <c r="CJ10" s="6"/>
      <c r="CK10" s="6"/>
      <c r="CL10" s="6"/>
      <c r="CM10" s="6"/>
    </row>
    <row r="11" spans="1:91" ht="16.149999999999999" customHeight="1" x14ac:dyDescent="0.2">
      <c r="A11" s="16" t="s">
        <v>15</v>
      </c>
      <c r="B11" s="17">
        <f t="shared" ref="B11:B29" si="0">SUM(C11+D11)</f>
        <v>41</v>
      </c>
      <c r="C11" s="18">
        <f t="shared" ref="C11:I11" si="1">SUM(C12:C24)</f>
        <v>17</v>
      </c>
      <c r="D11" s="19">
        <f t="shared" si="1"/>
        <v>24</v>
      </c>
      <c r="E11" s="18">
        <f t="shared" si="1"/>
        <v>35</v>
      </c>
      <c r="F11" s="20">
        <f t="shared" si="1"/>
        <v>44</v>
      </c>
      <c r="G11" s="19">
        <f t="shared" si="1"/>
        <v>0</v>
      </c>
      <c r="H11" s="21">
        <f t="shared" si="1"/>
        <v>17</v>
      </c>
      <c r="I11" s="20">
        <f t="shared" si="1"/>
        <v>0</v>
      </c>
      <c r="M11" s="10"/>
      <c r="N11" s="10"/>
      <c r="O11" s="10"/>
      <c r="P11" s="10"/>
      <c r="CG11" s="6"/>
      <c r="CH11" s="6"/>
      <c r="CI11" s="6"/>
      <c r="CJ11" s="6"/>
      <c r="CK11" s="6"/>
      <c r="CL11" s="6"/>
      <c r="CM11" s="6"/>
    </row>
    <row r="12" spans="1:91" ht="16.149999999999999" customHeight="1" x14ac:dyDescent="0.2">
      <c r="A12" s="22" t="s">
        <v>16</v>
      </c>
      <c r="B12" s="23">
        <f>SUM(C12+D12)</f>
        <v>6</v>
      </c>
      <c r="C12" s="24">
        <v>1</v>
      </c>
      <c r="D12" s="25">
        <v>5</v>
      </c>
      <c r="E12" s="24">
        <v>6</v>
      </c>
      <c r="F12" s="26">
        <v>11</v>
      </c>
      <c r="G12" s="25">
        <v>0</v>
      </c>
      <c r="H12" s="27">
        <v>3</v>
      </c>
      <c r="I12" s="26">
        <v>0</v>
      </c>
      <c r="M12" s="10"/>
      <c r="N12" s="10"/>
      <c r="O12" s="10"/>
      <c r="P12" s="10"/>
      <c r="CG12" s="6"/>
      <c r="CH12" s="6"/>
      <c r="CI12" s="6"/>
      <c r="CJ12" s="6"/>
      <c r="CK12" s="6"/>
      <c r="CL12" s="6"/>
      <c r="CM12" s="6"/>
    </row>
    <row r="13" spans="1:91" ht="16.149999999999999" customHeight="1" x14ac:dyDescent="0.2">
      <c r="A13" s="28" t="s">
        <v>17</v>
      </c>
      <c r="B13" s="29">
        <f>SUM(C13+D13)</f>
        <v>8</v>
      </c>
      <c r="C13" s="30">
        <v>2</v>
      </c>
      <c r="D13" s="31">
        <v>6</v>
      </c>
      <c r="E13" s="30">
        <v>8</v>
      </c>
      <c r="F13" s="32">
        <v>11</v>
      </c>
      <c r="G13" s="31">
        <v>0</v>
      </c>
      <c r="H13" s="33">
        <v>5</v>
      </c>
      <c r="I13" s="32">
        <v>0</v>
      </c>
      <c r="M13" s="10"/>
      <c r="N13" s="10"/>
      <c r="O13" s="10"/>
      <c r="P13" s="10"/>
      <c r="CG13" s="6"/>
      <c r="CH13" s="6"/>
      <c r="CI13" s="6"/>
      <c r="CJ13" s="6"/>
      <c r="CK13" s="6"/>
      <c r="CL13" s="6"/>
      <c r="CM13" s="6"/>
    </row>
    <row r="14" spans="1:91" ht="16.149999999999999" customHeight="1" x14ac:dyDescent="0.2">
      <c r="A14" s="28" t="s">
        <v>18</v>
      </c>
      <c r="B14" s="29">
        <f t="shared" si="0"/>
        <v>4</v>
      </c>
      <c r="C14" s="30">
        <v>2</v>
      </c>
      <c r="D14" s="31">
        <v>2</v>
      </c>
      <c r="E14" s="30">
        <v>4</v>
      </c>
      <c r="F14" s="31">
        <v>0</v>
      </c>
      <c r="G14" s="31">
        <v>0</v>
      </c>
      <c r="H14" s="34">
        <v>1</v>
      </c>
      <c r="I14" s="31">
        <v>0</v>
      </c>
      <c r="M14" s="10"/>
      <c r="N14" s="10"/>
      <c r="O14" s="10"/>
      <c r="P14" s="10"/>
      <c r="CG14" s="6"/>
      <c r="CH14" s="6"/>
      <c r="CI14" s="6"/>
      <c r="CJ14" s="6"/>
      <c r="CK14" s="6"/>
      <c r="CL14" s="6"/>
      <c r="CM14" s="6"/>
    </row>
    <row r="15" spans="1:91" ht="16.149999999999999" customHeight="1" x14ac:dyDescent="0.2">
      <c r="A15" s="28" t="s">
        <v>19</v>
      </c>
      <c r="B15" s="29">
        <f t="shared" si="0"/>
        <v>4</v>
      </c>
      <c r="C15" s="30">
        <v>1</v>
      </c>
      <c r="D15" s="31">
        <v>3</v>
      </c>
      <c r="E15" s="30">
        <v>4</v>
      </c>
      <c r="F15" s="31">
        <v>11</v>
      </c>
      <c r="G15" s="31">
        <v>0</v>
      </c>
      <c r="H15" s="34">
        <v>2</v>
      </c>
      <c r="I15" s="31">
        <v>0</v>
      </c>
      <c r="M15" s="10"/>
      <c r="N15" s="10"/>
      <c r="O15" s="10"/>
      <c r="P15" s="10"/>
      <c r="CG15" s="6"/>
      <c r="CH15" s="6"/>
      <c r="CI15" s="6"/>
      <c r="CJ15" s="6"/>
      <c r="CK15" s="6"/>
      <c r="CL15" s="6"/>
      <c r="CM15" s="6"/>
    </row>
    <row r="16" spans="1:91" ht="25.15" customHeight="1" x14ac:dyDescent="0.2">
      <c r="A16" s="28" t="s">
        <v>20</v>
      </c>
      <c r="B16" s="29">
        <f t="shared" si="0"/>
        <v>0</v>
      </c>
      <c r="C16" s="30"/>
      <c r="D16" s="31"/>
      <c r="E16" s="30"/>
      <c r="F16" s="31"/>
      <c r="G16" s="35"/>
      <c r="H16" s="34"/>
      <c r="I16" s="31"/>
      <c r="M16" s="10"/>
      <c r="N16" s="10"/>
      <c r="O16" s="10"/>
      <c r="P16" s="10"/>
      <c r="CG16" s="6"/>
      <c r="CH16" s="6"/>
      <c r="CI16" s="6"/>
      <c r="CJ16" s="6"/>
      <c r="CK16" s="6"/>
      <c r="CL16" s="6"/>
      <c r="CM16" s="6"/>
    </row>
    <row r="17" spans="1:93" ht="16.149999999999999" customHeight="1" x14ac:dyDescent="0.2">
      <c r="A17" s="28" t="s">
        <v>21</v>
      </c>
      <c r="B17" s="29">
        <f t="shared" si="0"/>
        <v>0</v>
      </c>
      <c r="C17" s="30"/>
      <c r="D17" s="31"/>
      <c r="E17" s="30"/>
      <c r="F17" s="31"/>
      <c r="G17" s="35"/>
      <c r="H17" s="34"/>
      <c r="I17" s="31"/>
      <c r="M17" s="10"/>
      <c r="N17" s="10"/>
      <c r="O17" s="10"/>
      <c r="P17" s="10"/>
      <c r="CG17" s="6"/>
      <c r="CH17" s="6"/>
      <c r="CI17" s="6"/>
      <c r="CJ17" s="6"/>
      <c r="CK17" s="6"/>
      <c r="CL17" s="6"/>
      <c r="CM17" s="6"/>
    </row>
    <row r="18" spans="1:93" ht="16.149999999999999" customHeight="1" x14ac:dyDescent="0.2">
      <c r="A18" s="28" t="s">
        <v>22</v>
      </c>
      <c r="B18" s="29">
        <f t="shared" si="0"/>
        <v>0</v>
      </c>
      <c r="C18" s="30"/>
      <c r="D18" s="31"/>
      <c r="E18" s="30"/>
      <c r="F18" s="31"/>
      <c r="G18" s="35"/>
      <c r="H18" s="34"/>
      <c r="I18" s="31"/>
      <c r="M18" s="10"/>
      <c r="N18" s="10"/>
      <c r="O18" s="10"/>
      <c r="P18" s="10"/>
      <c r="CG18" s="6"/>
      <c r="CH18" s="6"/>
      <c r="CI18" s="6"/>
      <c r="CJ18" s="6"/>
      <c r="CK18" s="6"/>
      <c r="CL18" s="6"/>
      <c r="CM18" s="6"/>
    </row>
    <row r="19" spans="1:93" ht="16.149999999999999" customHeight="1" x14ac:dyDescent="0.2">
      <c r="A19" s="28" t="s">
        <v>23</v>
      </c>
      <c r="B19" s="29">
        <f t="shared" si="0"/>
        <v>0</v>
      </c>
      <c r="C19" s="30"/>
      <c r="D19" s="31"/>
      <c r="E19" s="30"/>
      <c r="F19" s="31"/>
      <c r="G19" s="31"/>
      <c r="H19" s="34"/>
      <c r="I19" s="31"/>
      <c r="M19" s="10"/>
      <c r="N19" s="10"/>
      <c r="O19" s="10"/>
      <c r="P19" s="10"/>
      <c r="CG19" s="6"/>
      <c r="CH19" s="6"/>
      <c r="CI19" s="6"/>
      <c r="CJ19" s="6"/>
      <c r="CK19" s="6"/>
      <c r="CL19" s="6"/>
      <c r="CM19" s="6"/>
    </row>
    <row r="20" spans="1:93" ht="16.149999999999999" customHeight="1" x14ac:dyDescent="0.2">
      <c r="A20" s="28" t="s">
        <v>24</v>
      </c>
      <c r="B20" s="29">
        <f t="shared" si="0"/>
        <v>17</v>
      </c>
      <c r="C20" s="30">
        <v>11</v>
      </c>
      <c r="D20" s="31">
        <v>6</v>
      </c>
      <c r="E20" s="30">
        <v>11</v>
      </c>
      <c r="F20" s="31">
        <v>9</v>
      </c>
      <c r="G20" s="31">
        <v>0</v>
      </c>
      <c r="H20" s="34">
        <v>4</v>
      </c>
      <c r="I20" s="31">
        <v>0</v>
      </c>
      <c r="M20" s="10"/>
      <c r="N20" s="10"/>
      <c r="O20" s="10"/>
      <c r="P20" s="10"/>
      <c r="CG20" s="6"/>
      <c r="CH20" s="6"/>
      <c r="CI20" s="6"/>
      <c r="CJ20" s="6"/>
      <c r="CK20" s="6"/>
      <c r="CL20" s="6"/>
      <c r="CM20" s="6"/>
    </row>
    <row r="21" spans="1:93" ht="16.149999999999999" customHeight="1" x14ac:dyDescent="0.2">
      <c r="A21" s="28" t="s">
        <v>25</v>
      </c>
      <c r="B21" s="29">
        <f t="shared" si="0"/>
        <v>0</v>
      </c>
      <c r="C21" s="30">
        <v>0</v>
      </c>
      <c r="D21" s="31">
        <v>0</v>
      </c>
      <c r="E21" s="30">
        <v>0</v>
      </c>
      <c r="F21" s="31">
        <v>1</v>
      </c>
      <c r="G21" s="31">
        <v>0</v>
      </c>
      <c r="H21" s="34">
        <v>0</v>
      </c>
      <c r="I21" s="31">
        <v>0</v>
      </c>
      <c r="M21" s="10"/>
      <c r="N21" s="10"/>
      <c r="O21" s="10"/>
      <c r="P21" s="10"/>
      <c r="CG21" s="6"/>
      <c r="CH21" s="6"/>
      <c r="CI21" s="6"/>
      <c r="CJ21" s="6"/>
      <c r="CK21" s="6"/>
      <c r="CL21" s="6"/>
      <c r="CM21" s="6"/>
    </row>
    <row r="22" spans="1:93" ht="16.149999999999999" customHeight="1" x14ac:dyDescent="0.2">
      <c r="A22" s="36" t="s">
        <v>26</v>
      </c>
      <c r="B22" s="37">
        <f t="shared" si="0"/>
        <v>2</v>
      </c>
      <c r="C22" s="30">
        <v>0</v>
      </c>
      <c r="D22" s="31">
        <v>2</v>
      </c>
      <c r="E22" s="30">
        <v>2</v>
      </c>
      <c r="F22" s="31">
        <v>1</v>
      </c>
      <c r="G22" s="31">
        <v>0</v>
      </c>
      <c r="H22" s="34">
        <v>2</v>
      </c>
      <c r="I22" s="32">
        <v>0</v>
      </c>
      <c r="M22" s="10"/>
      <c r="N22" s="10"/>
      <c r="O22" s="10"/>
      <c r="P22" s="10"/>
      <c r="CG22" s="6"/>
      <c r="CH22" s="6"/>
      <c r="CI22" s="6"/>
      <c r="CJ22" s="6"/>
      <c r="CK22" s="6"/>
      <c r="CL22" s="6"/>
      <c r="CM22" s="6"/>
    </row>
    <row r="23" spans="1:93" ht="16.149999999999999" customHeight="1" x14ac:dyDescent="0.2">
      <c r="A23" s="38" t="s">
        <v>27</v>
      </c>
      <c r="B23" s="37">
        <f t="shared" si="0"/>
        <v>0</v>
      </c>
      <c r="C23" s="30"/>
      <c r="D23" s="31"/>
      <c r="E23" s="30"/>
      <c r="F23" s="31"/>
      <c r="G23" s="31"/>
      <c r="H23" s="34"/>
      <c r="I23" s="32"/>
      <c r="N23" s="10"/>
      <c r="O23" s="10"/>
      <c r="P23" s="10"/>
      <c r="CG23" s="6"/>
      <c r="CH23" s="6"/>
      <c r="CI23" s="6"/>
      <c r="CJ23" s="6"/>
      <c r="CK23" s="6"/>
      <c r="CL23" s="6"/>
      <c r="CM23" s="6"/>
    </row>
    <row r="24" spans="1:93" ht="16.149999999999999" customHeight="1" thickBot="1" x14ac:dyDescent="0.25">
      <c r="A24" s="39" t="s">
        <v>28</v>
      </c>
      <c r="B24" s="40">
        <f t="shared" si="0"/>
        <v>0</v>
      </c>
      <c r="C24" s="41"/>
      <c r="D24" s="42"/>
      <c r="E24" s="41"/>
      <c r="F24" s="42"/>
      <c r="G24" s="42"/>
      <c r="H24" s="43"/>
      <c r="I24" s="44"/>
      <c r="N24" s="10"/>
      <c r="O24" s="10"/>
      <c r="P24" s="10"/>
      <c r="CG24" s="6"/>
      <c r="CH24" s="6"/>
      <c r="CI24" s="6"/>
      <c r="CJ24" s="6"/>
      <c r="CK24" s="6"/>
      <c r="CL24" s="6"/>
      <c r="CM24" s="6"/>
    </row>
    <row r="25" spans="1:93" ht="16.149999999999999" customHeight="1" thickTop="1" x14ac:dyDescent="0.2">
      <c r="A25" s="45" t="s">
        <v>29</v>
      </c>
      <c r="B25" s="23">
        <f t="shared" si="0"/>
        <v>2514</v>
      </c>
      <c r="C25" s="24">
        <v>880</v>
      </c>
      <c r="D25" s="25">
        <v>1634</v>
      </c>
      <c r="E25" s="46"/>
      <c r="F25" s="47"/>
      <c r="G25" s="48"/>
      <c r="H25" s="49"/>
      <c r="I25" s="47"/>
      <c r="M25" s="10"/>
      <c r="N25" s="10"/>
      <c r="O25" s="10"/>
      <c r="P25" s="10"/>
      <c r="CG25" s="6"/>
      <c r="CH25" s="6"/>
      <c r="CI25" s="6"/>
      <c r="CJ25" s="6"/>
      <c r="CK25" s="6"/>
      <c r="CL25" s="6"/>
      <c r="CM25" s="6"/>
    </row>
    <row r="26" spans="1:93" ht="16.149999999999999" customHeight="1" x14ac:dyDescent="0.2">
      <c r="A26" s="50" t="s">
        <v>30</v>
      </c>
      <c r="B26" s="29">
        <f t="shared" si="0"/>
        <v>1</v>
      </c>
      <c r="C26" s="30"/>
      <c r="D26" s="31">
        <v>1</v>
      </c>
      <c r="E26" s="51"/>
      <c r="F26" s="52"/>
      <c r="G26" s="53"/>
      <c r="H26" s="54"/>
      <c r="I26" s="52"/>
      <c r="M26" s="10"/>
      <c r="N26" s="10"/>
      <c r="O26" s="10"/>
      <c r="P26" s="10"/>
      <c r="CG26" s="6"/>
      <c r="CH26" s="6"/>
      <c r="CI26" s="6"/>
      <c r="CJ26" s="6"/>
      <c r="CK26" s="6"/>
      <c r="CL26" s="6"/>
      <c r="CM26" s="6"/>
    </row>
    <row r="27" spans="1:93" ht="16.149999999999999" customHeight="1" x14ac:dyDescent="0.2">
      <c r="A27" s="50" t="s">
        <v>31</v>
      </c>
      <c r="B27" s="29">
        <f t="shared" si="0"/>
        <v>52</v>
      </c>
      <c r="C27" s="30">
        <v>10</v>
      </c>
      <c r="D27" s="31">
        <v>42</v>
      </c>
      <c r="E27" s="51"/>
      <c r="F27" s="52"/>
      <c r="G27" s="53"/>
      <c r="H27" s="54"/>
      <c r="I27" s="52"/>
      <c r="M27" s="10"/>
      <c r="N27" s="10"/>
      <c r="O27" s="10"/>
      <c r="P27" s="10"/>
      <c r="CG27" s="6"/>
      <c r="CH27" s="6"/>
      <c r="CI27" s="6"/>
      <c r="CJ27" s="6"/>
      <c r="CK27" s="6"/>
      <c r="CL27" s="6"/>
      <c r="CM27" s="6"/>
    </row>
    <row r="28" spans="1:93" ht="16.149999999999999" customHeight="1" x14ac:dyDescent="0.2">
      <c r="A28" s="50" t="s">
        <v>32</v>
      </c>
      <c r="B28" s="29">
        <f t="shared" si="0"/>
        <v>2</v>
      </c>
      <c r="C28" s="30">
        <v>1</v>
      </c>
      <c r="D28" s="31">
        <v>1</v>
      </c>
      <c r="E28" s="46"/>
      <c r="F28" s="47"/>
      <c r="G28" s="48"/>
      <c r="H28" s="49"/>
      <c r="I28" s="47"/>
      <c r="M28" s="10"/>
      <c r="N28" s="10"/>
      <c r="O28" s="10"/>
      <c r="P28" s="10"/>
      <c r="CG28" s="6"/>
      <c r="CH28" s="6"/>
      <c r="CI28" s="6"/>
      <c r="CJ28" s="6"/>
      <c r="CK28" s="6"/>
      <c r="CL28" s="6"/>
      <c r="CM28" s="6"/>
    </row>
    <row r="29" spans="1:93" ht="16.149999999999999" customHeight="1" x14ac:dyDescent="0.2">
      <c r="A29" s="127" t="s">
        <v>33</v>
      </c>
      <c r="B29" s="56">
        <f t="shared" si="0"/>
        <v>16</v>
      </c>
      <c r="C29" s="57">
        <v>11</v>
      </c>
      <c r="D29" s="58">
        <v>5</v>
      </c>
      <c r="E29" s="59"/>
      <c r="F29" s="60"/>
      <c r="G29" s="61"/>
      <c r="H29" s="62"/>
      <c r="I29" s="60"/>
      <c r="M29" s="10"/>
      <c r="N29" s="10"/>
      <c r="O29" s="10"/>
      <c r="P29" s="10"/>
      <c r="CG29" s="6"/>
      <c r="CH29" s="6"/>
      <c r="CI29" s="6"/>
      <c r="CJ29" s="6"/>
      <c r="CK29" s="6"/>
      <c r="CL29" s="6"/>
      <c r="CM29" s="6"/>
    </row>
    <row r="30" spans="1:93" ht="31.9" customHeight="1" x14ac:dyDescent="0.2">
      <c r="A30" s="63" t="s">
        <v>34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CG30" s="6"/>
      <c r="CH30" s="6"/>
      <c r="CI30" s="6"/>
      <c r="CJ30" s="6"/>
      <c r="CK30" s="6"/>
      <c r="CL30" s="6"/>
      <c r="CM30" s="6"/>
    </row>
    <row r="31" spans="1:93" ht="16.149999999999999" customHeight="1" x14ac:dyDescent="0.2">
      <c r="A31" s="186" t="s">
        <v>35</v>
      </c>
      <c r="B31" s="187"/>
      <c r="C31" s="184" t="s">
        <v>36</v>
      </c>
      <c r="D31" s="190"/>
      <c r="E31" s="190"/>
      <c r="F31" s="191"/>
      <c r="G31" s="190" t="s">
        <v>37</v>
      </c>
      <c r="H31" s="190"/>
      <c r="I31" s="190"/>
      <c r="J31" s="190"/>
      <c r="K31" s="190" t="s">
        <v>38</v>
      </c>
      <c r="L31" s="190"/>
      <c r="M31" s="190"/>
      <c r="N31" s="64"/>
      <c r="O31" s="10"/>
      <c r="P31" s="10"/>
      <c r="Q31" s="10"/>
      <c r="BY31" s="2"/>
      <c r="CA31" s="3"/>
      <c r="CH31" s="6"/>
      <c r="CI31" s="6"/>
      <c r="CJ31" s="6"/>
      <c r="CK31" s="6"/>
      <c r="CL31" s="6"/>
      <c r="CM31" s="6"/>
      <c r="CN31" s="6"/>
      <c r="CO31" s="4"/>
    </row>
    <row r="32" spans="1:93" ht="77.25" customHeight="1" x14ac:dyDescent="0.2">
      <c r="A32" s="188"/>
      <c r="B32" s="189"/>
      <c r="C32" s="14" t="s">
        <v>39</v>
      </c>
      <c r="D32" s="65" t="s">
        <v>40</v>
      </c>
      <c r="E32" s="65" t="s">
        <v>41</v>
      </c>
      <c r="F32" s="66" t="s">
        <v>42</v>
      </c>
      <c r="G32" s="126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4" t="s">
        <v>48</v>
      </c>
      <c r="M32" s="124" t="s">
        <v>49</v>
      </c>
      <c r="N32" s="72"/>
      <c r="O32" s="10"/>
      <c r="P32" s="10"/>
      <c r="BY32" s="2"/>
      <c r="CA32" s="3"/>
      <c r="CH32" s="6"/>
      <c r="CI32" s="6"/>
      <c r="CJ32" s="6"/>
      <c r="CK32" s="6"/>
      <c r="CL32" s="6"/>
      <c r="CM32" s="6"/>
      <c r="CN32" s="6"/>
      <c r="CO32" s="4"/>
    </row>
    <row r="33" spans="1:93" ht="16.149999999999999" customHeight="1" x14ac:dyDescent="0.2">
      <c r="A33" s="192" t="s">
        <v>50</v>
      </c>
      <c r="B33" s="193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10"/>
      <c r="P33" s="10"/>
      <c r="BY33" s="2"/>
      <c r="CA33" s="3"/>
      <c r="CH33" s="6"/>
      <c r="CI33" s="6"/>
      <c r="CJ33" s="6"/>
      <c r="CK33" s="6"/>
      <c r="CL33" s="6"/>
      <c r="CM33" s="6"/>
      <c r="CN33" s="6"/>
      <c r="CO33" s="4"/>
    </row>
    <row r="34" spans="1:93" ht="16.149999999999999" customHeight="1" x14ac:dyDescent="0.2">
      <c r="A34" s="174" t="s">
        <v>51</v>
      </c>
      <c r="B34" s="175"/>
      <c r="C34" s="30"/>
      <c r="D34" s="33"/>
      <c r="E34" s="33"/>
      <c r="F34" s="33"/>
      <c r="G34" s="34"/>
      <c r="H34" s="33"/>
      <c r="I34" s="33"/>
      <c r="J34" s="32"/>
      <c r="K34" s="80">
        <f>SUM(L34+M34)</f>
        <v>0</v>
      </c>
      <c r="L34" s="30"/>
      <c r="M34" s="31"/>
      <c r="N34" s="79"/>
      <c r="O34" s="10"/>
      <c r="P34" s="10"/>
      <c r="BY34" s="2"/>
      <c r="CA34" s="3"/>
      <c r="CH34" s="6"/>
      <c r="CI34" s="6"/>
      <c r="CJ34" s="6"/>
      <c r="CK34" s="6"/>
      <c r="CL34" s="6"/>
      <c r="CM34" s="6"/>
      <c r="CN34" s="6"/>
      <c r="CO34" s="4"/>
    </row>
    <row r="35" spans="1:93" ht="16.149999999999999" customHeight="1" x14ac:dyDescent="0.2">
      <c r="A35" s="174" t="s">
        <v>52</v>
      </c>
      <c r="B35" s="175"/>
      <c r="C35" s="30"/>
      <c r="D35" s="33"/>
      <c r="E35" s="33"/>
      <c r="F35" s="33"/>
      <c r="G35" s="34"/>
      <c r="H35" s="33"/>
      <c r="I35" s="33"/>
      <c r="J35" s="32"/>
      <c r="K35" s="80">
        <f>SUM(L35+M35)</f>
        <v>0</v>
      </c>
      <c r="L35" s="30"/>
      <c r="M35" s="31"/>
      <c r="N35" s="79"/>
      <c r="O35" s="10"/>
      <c r="P35" s="10"/>
      <c r="BY35" s="2"/>
      <c r="CA35" s="3"/>
      <c r="CH35" s="6"/>
      <c r="CI35" s="6"/>
      <c r="CJ35" s="6"/>
      <c r="CK35" s="6"/>
      <c r="CL35" s="6"/>
      <c r="CM35" s="6"/>
      <c r="CN35" s="6"/>
      <c r="CO35" s="4"/>
    </row>
    <row r="36" spans="1:93" ht="16.149999999999999" customHeight="1" x14ac:dyDescent="0.2">
      <c r="A36" s="174" t="s">
        <v>53</v>
      </c>
      <c r="B36" s="175"/>
      <c r="C36" s="30"/>
      <c r="D36" s="33">
        <v>1</v>
      </c>
      <c r="E36" s="33"/>
      <c r="F36" s="33"/>
      <c r="G36" s="34"/>
      <c r="H36" s="33"/>
      <c r="I36" s="33"/>
      <c r="J36" s="32"/>
      <c r="K36" s="80">
        <f>SUM(L36+M36)</f>
        <v>22</v>
      </c>
      <c r="L36" s="30">
        <v>5</v>
      </c>
      <c r="M36" s="31">
        <v>17</v>
      </c>
      <c r="N36" s="79"/>
      <c r="O36" s="10"/>
      <c r="P36" s="10"/>
      <c r="BY36" s="2"/>
      <c r="CA36" s="3"/>
      <c r="CH36" s="6"/>
      <c r="CI36" s="6"/>
      <c r="CJ36" s="6"/>
      <c r="CK36" s="6"/>
      <c r="CL36" s="6"/>
      <c r="CM36" s="6"/>
      <c r="CN36" s="6"/>
      <c r="CO36" s="4"/>
    </row>
    <row r="37" spans="1:93" ht="16.149999999999999" customHeight="1" x14ac:dyDescent="0.2">
      <c r="A37" s="174" t="s">
        <v>54</v>
      </c>
      <c r="B37" s="175"/>
      <c r="C37" s="30"/>
      <c r="D37" s="33"/>
      <c r="E37" s="33"/>
      <c r="F37" s="33"/>
      <c r="G37" s="34"/>
      <c r="H37" s="33"/>
      <c r="I37" s="33"/>
      <c r="J37" s="32"/>
      <c r="K37" s="81"/>
      <c r="L37" s="51"/>
      <c r="M37" s="53"/>
      <c r="N37" s="79"/>
      <c r="O37" s="10"/>
      <c r="P37" s="10"/>
      <c r="BY37" s="2"/>
      <c r="CA37" s="3"/>
      <c r="CH37" s="6"/>
      <c r="CI37" s="6"/>
      <c r="CJ37" s="6"/>
      <c r="CK37" s="6"/>
      <c r="CL37" s="6"/>
      <c r="CM37" s="6"/>
      <c r="CN37" s="6"/>
      <c r="CO37" s="4"/>
    </row>
    <row r="38" spans="1:93" ht="16.149999999999999" customHeight="1" x14ac:dyDescent="0.2">
      <c r="A38" s="174" t="s">
        <v>55</v>
      </c>
      <c r="B38" s="175"/>
      <c r="C38" s="30"/>
      <c r="D38" s="33"/>
      <c r="E38" s="33"/>
      <c r="F38" s="33"/>
      <c r="G38" s="34"/>
      <c r="H38" s="33"/>
      <c r="I38" s="33"/>
      <c r="J38" s="32"/>
      <c r="K38" s="81"/>
      <c r="L38" s="51"/>
      <c r="M38" s="53"/>
      <c r="N38" s="79"/>
      <c r="O38" s="10"/>
      <c r="P38" s="10"/>
      <c r="BY38" s="2"/>
      <c r="CA38" s="3"/>
      <c r="CH38" s="6"/>
      <c r="CI38" s="6"/>
      <c r="CJ38" s="6"/>
      <c r="CK38" s="6"/>
      <c r="CL38" s="6"/>
      <c r="CM38" s="6"/>
      <c r="CN38" s="6"/>
      <c r="CO38" s="4"/>
    </row>
    <row r="39" spans="1:93" ht="16.149999999999999" customHeight="1" x14ac:dyDescent="0.2">
      <c r="A39" s="174" t="s">
        <v>56</v>
      </c>
      <c r="B39" s="175"/>
      <c r="C39" s="30"/>
      <c r="D39" s="33"/>
      <c r="E39" s="33"/>
      <c r="F39" s="33"/>
      <c r="G39" s="34"/>
      <c r="H39" s="33"/>
      <c r="I39" s="33"/>
      <c r="J39" s="32"/>
      <c r="K39" s="35"/>
      <c r="L39" s="51"/>
      <c r="M39" s="53"/>
      <c r="N39" s="79"/>
      <c r="O39" s="10"/>
      <c r="P39" s="10"/>
      <c r="BY39" s="2"/>
      <c r="CA39" s="3"/>
      <c r="CH39" s="6"/>
      <c r="CI39" s="6"/>
      <c r="CJ39" s="6"/>
      <c r="CK39" s="6"/>
      <c r="CL39" s="6"/>
      <c r="CM39" s="6"/>
      <c r="CN39" s="6"/>
      <c r="CO39" s="4"/>
    </row>
    <row r="40" spans="1:93" ht="16.149999999999999" customHeight="1" x14ac:dyDescent="0.2">
      <c r="A40" s="174" t="s">
        <v>57</v>
      </c>
      <c r="B40" s="175"/>
      <c r="C40" s="30"/>
      <c r="D40" s="33"/>
      <c r="E40" s="33"/>
      <c r="F40" s="33"/>
      <c r="G40" s="34"/>
      <c r="H40" s="33"/>
      <c r="I40" s="33"/>
      <c r="J40" s="32"/>
      <c r="K40" s="35"/>
      <c r="L40" s="51"/>
      <c r="M40" s="53"/>
      <c r="N40" s="79"/>
      <c r="O40" s="10"/>
      <c r="P40" s="10"/>
      <c r="BY40" s="2"/>
      <c r="CA40" s="3"/>
      <c r="CH40" s="6"/>
      <c r="CI40" s="6"/>
      <c r="CJ40" s="6"/>
      <c r="CK40" s="6"/>
      <c r="CL40" s="6"/>
      <c r="CM40" s="6"/>
      <c r="CN40" s="6"/>
      <c r="CO40" s="4"/>
    </row>
    <row r="41" spans="1:93" ht="16.149999999999999" customHeight="1" x14ac:dyDescent="0.2">
      <c r="A41" s="174" t="s">
        <v>58</v>
      </c>
      <c r="B41" s="175"/>
      <c r="C41" s="30"/>
      <c r="D41" s="33"/>
      <c r="E41" s="33"/>
      <c r="F41" s="33"/>
      <c r="G41" s="34"/>
      <c r="H41" s="33"/>
      <c r="I41" s="33"/>
      <c r="J41" s="32"/>
      <c r="K41" s="80">
        <f>SUM(L41+M41)</f>
        <v>0</v>
      </c>
      <c r="L41" s="30"/>
      <c r="M41" s="31"/>
      <c r="N41" s="79"/>
      <c r="O41" s="10"/>
      <c r="P41" s="10"/>
      <c r="BY41" s="2"/>
      <c r="CA41" s="3"/>
      <c r="CH41" s="6"/>
      <c r="CI41" s="6"/>
      <c r="CJ41" s="6"/>
      <c r="CK41" s="6"/>
      <c r="CL41" s="6"/>
      <c r="CM41" s="6"/>
      <c r="CN41" s="6"/>
      <c r="CO41" s="4"/>
    </row>
    <row r="42" spans="1:93" ht="16.149999999999999" customHeight="1" x14ac:dyDescent="0.2">
      <c r="A42" s="176" t="s">
        <v>59</v>
      </c>
      <c r="B42" s="177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10"/>
      <c r="P42" s="10"/>
      <c r="BY42" s="2"/>
      <c r="CA42" s="3"/>
      <c r="CH42" s="6"/>
      <c r="CI42" s="6"/>
      <c r="CJ42" s="6"/>
      <c r="CK42" s="6"/>
      <c r="CL42" s="6"/>
      <c r="CM42" s="6"/>
      <c r="CN42" s="6"/>
      <c r="CO42" s="4"/>
    </row>
    <row r="43" spans="1:93" ht="16.149999999999999" customHeight="1" x14ac:dyDescent="0.2">
      <c r="A43" s="178" t="s">
        <v>60</v>
      </c>
      <c r="B43" s="179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10"/>
      <c r="P43" s="10"/>
      <c r="BY43" s="2"/>
      <c r="CA43" s="3"/>
      <c r="CH43" s="6"/>
      <c r="CI43" s="6"/>
      <c r="CJ43" s="6"/>
      <c r="CK43" s="6"/>
      <c r="CL43" s="6"/>
      <c r="CM43" s="6"/>
      <c r="CN43" s="6"/>
      <c r="CO43" s="4"/>
    </row>
    <row r="44" spans="1:93" ht="16.149999999999999" customHeight="1" x14ac:dyDescent="0.2">
      <c r="A44" s="180" t="s">
        <v>61</v>
      </c>
      <c r="B44" s="181"/>
      <c r="C44" s="91">
        <f t="shared" ref="C44:J44" si="2">SUM(C33:C43)</f>
        <v>0</v>
      </c>
      <c r="D44" s="92">
        <f>SUM(D33:D43)</f>
        <v>1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22</v>
      </c>
      <c r="L44" s="91">
        <f>SUM(L33+L34+L35+L36+L41+L43)</f>
        <v>5</v>
      </c>
      <c r="M44" s="96">
        <f>SUM(M33+M34+M35+M36+M41+M43)</f>
        <v>17</v>
      </c>
      <c r="N44" s="79"/>
      <c r="O44" s="10"/>
      <c r="P44" s="10"/>
      <c r="BY44" s="2"/>
      <c r="CA44" s="3"/>
      <c r="CH44" s="6"/>
      <c r="CI44" s="6"/>
      <c r="CJ44" s="6"/>
      <c r="CK44" s="6"/>
      <c r="CL44" s="6"/>
      <c r="CM44" s="6"/>
      <c r="CN44" s="6"/>
      <c r="CO44" s="4"/>
    </row>
    <row r="45" spans="1:93" ht="16.149999999999999" customHeight="1" x14ac:dyDescent="0.2">
      <c r="A45" s="182" t="s">
        <v>62</v>
      </c>
      <c r="B45" s="183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10"/>
      <c r="P45" s="10"/>
      <c r="BY45" s="2"/>
      <c r="CA45" s="3"/>
      <c r="CH45" s="6"/>
      <c r="CI45" s="6"/>
      <c r="CJ45" s="6"/>
      <c r="CK45" s="6"/>
      <c r="CL45" s="6"/>
      <c r="CM45" s="6"/>
      <c r="CN45" s="6"/>
      <c r="CO45" s="4"/>
    </row>
    <row r="46" spans="1:93" ht="31.9" customHeight="1" x14ac:dyDescent="0.2">
      <c r="A46" s="8" t="s">
        <v>63</v>
      </c>
      <c r="B46" s="102"/>
      <c r="C46" s="103"/>
      <c r="D46" s="104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CG46" s="6"/>
      <c r="CH46" s="6"/>
      <c r="CI46" s="6"/>
      <c r="CJ46" s="6"/>
      <c r="CK46" s="6"/>
      <c r="CL46" s="6"/>
      <c r="CM46" s="6"/>
    </row>
    <row r="47" spans="1:93" ht="25.15" customHeight="1" x14ac:dyDescent="0.2">
      <c r="A47" s="184" t="s">
        <v>64</v>
      </c>
      <c r="B47" s="185"/>
      <c r="C47" s="70" t="s">
        <v>65</v>
      </c>
      <c r="D47" s="124" t="s">
        <v>66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CG47" s="6"/>
      <c r="CH47" s="6"/>
      <c r="CI47" s="6"/>
      <c r="CJ47" s="6"/>
      <c r="CK47" s="6"/>
      <c r="CL47" s="6"/>
      <c r="CM47" s="6"/>
    </row>
    <row r="48" spans="1:93" ht="16.149999999999999" customHeight="1" x14ac:dyDescent="0.2">
      <c r="A48" s="170" t="s">
        <v>67</v>
      </c>
      <c r="B48" s="171"/>
      <c r="C48" s="105"/>
      <c r="D48" s="90"/>
      <c r="E48" s="7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CA48" s="4" t="str">
        <f>IF(D48&gt;C48,"Casos/Instituciones deben ser menor o iguales al total Reuniones A. Mayor","")</f>
        <v/>
      </c>
      <c r="CG48" s="6"/>
      <c r="CH48" s="6"/>
      <c r="CI48" s="6"/>
      <c r="CJ48" s="6"/>
      <c r="CK48" s="6"/>
      <c r="CL48" s="6"/>
      <c r="CM48" s="6"/>
    </row>
    <row r="49" spans="1:91" ht="16.149999999999999" customHeight="1" x14ac:dyDescent="0.2">
      <c r="A49" s="172" t="s">
        <v>68</v>
      </c>
      <c r="B49" s="173"/>
      <c r="C49" s="106"/>
      <c r="D49" s="6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CG49" s="6"/>
      <c r="CH49" s="6"/>
      <c r="CI49" s="6"/>
      <c r="CJ49" s="6"/>
      <c r="CK49" s="6"/>
      <c r="CL49" s="6"/>
      <c r="CM49" s="6"/>
    </row>
    <row r="50" spans="1:91" x14ac:dyDescent="0.2">
      <c r="CG50" s="6"/>
      <c r="CH50" s="6"/>
      <c r="CI50" s="6"/>
      <c r="CJ50" s="6"/>
      <c r="CK50" s="6"/>
      <c r="CL50" s="6"/>
      <c r="CM50" s="6"/>
    </row>
    <row r="194" spans="1:104" ht="11.25" customHeight="1" x14ac:dyDescent="0.2"/>
    <row r="195" spans="1:104" s="107" customFormat="1" hidden="1" x14ac:dyDescent="0.2">
      <c r="A195" s="107">
        <f>SUM(B11,B25:B29,C44:M44,C48:C49)</f>
        <v>2671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</row>
  </sheetData>
  <mergeCells count="26">
    <mergeCell ref="A6:P6"/>
    <mergeCell ref="A9:A10"/>
    <mergeCell ref="B9:D9"/>
    <mergeCell ref="E9:F9"/>
    <mergeCell ref="G9:G10"/>
    <mergeCell ref="H9:I9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48:B48"/>
    <mergeCell ref="A49:B49"/>
    <mergeCell ref="A41:B41"/>
    <mergeCell ref="A42:B42"/>
    <mergeCell ref="A43:B43"/>
    <mergeCell ref="A44:B44"/>
    <mergeCell ref="A45:B45"/>
    <mergeCell ref="A47:B47"/>
  </mergeCells>
  <dataValidations count="1">
    <dataValidation type="whole" operator="greaterThanOrEqual" allowBlank="1" showInputMessage="1" showErrorMessage="1" error="Valor no Permitido" sqref="A9:M49" xr:uid="{00000000-0002-0000-0500-000000000000}">
      <formula1>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Z195"/>
  <sheetViews>
    <sheetView workbookViewId="0">
      <selection activeCell="B11" sqref="B11"/>
    </sheetView>
  </sheetViews>
  <sheetFormatPr baseColWidth="10" defaultColWidth="11.42578125" defaultRowHeight="14.25" x14ac:dyDescent="0.2"/>
  <cols>
    <col min="1" max="1" width="55.5703125" style="2" customWidth="1"/>
    <col min="2" max="2" width="14.5703125" style="2" customWidth="1"/>
    <col min="3" max="4" width="15.7109375" style="2" customWidth="1"/>
    <col min="5" max="7" width="16.140625" style="2" customWidth="1"/>
    <col min="8" max="8" width="16.7109375" style="2" customWidth="1"/>
    <col min="9" max="9" width="15.42578125" style="2" customWidth="1"/>
    <col min="10" max="10" width="18.28515625" style="2" customWidth="1"/>
    <col min="11" max="13" width="14.28515625" style="2" customWidth="1"/>
    <col min="14" max="76" width="11.42578125" style="2"/>
    <col min="77" max="77" width="12.28515625" style="3" customWidth="1"/>
    <col min="78" max="78" width="11.140625" style="3" customWidth="1"/>
    <col min="79" max="92" width="11.140625" style="4" hidden="1" customWidth="1"/>
    <col min="93" max="104" width="11.140625" style="5" hidden="1" customWidth="1"/>
    <col min="105" max="105" width="11.140625" style="2" customWidth="1"/>
    <col min="106" max="16384" width="11.42578125" style="2"/>
  </cols>
  <sheetData>
    <row r="1" spans="1:91" ht="16.149999999999999" customHeight="1" x14ac:dyDescent="0.2">
      <c r="A1" s="1" t="s">
        <v>0</v>
      </c>
    </row>
    <row r="2" spans="1:91" ht="16.149999999999999" customHeight="1" x14ac:dyDescent="0.2">
      <c r="A2" s="1" t="str">
        <f>CONCATENATE("COMUNA: ",[7]NOMBRE!B2," - ","( ",[7]NOMBRE!C2,[7]NOMBRE!D2,[7]NOMBRE!E2,[7]NOMBRE!F2,[7]NOMBRE!G2," )")</f>
        <v>COMUNA: LINARES - ( 07401 )</v>
      </c>
    </row>
    <row r="3" spans="1:91" ht="16.149999999999999" customHeight="1" x14ac:dyDescent="0.2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91" ht="16.149999999999999" customHeight="1" x14ac:dyDescent="0.2">
      <c r="A4" s="1" t="str">
        <f>CONCATENATE("MES: ",[7]NOMBRE!B6," - ","( ",[7]NOMBRE!C6,[7]NOMBRE!D6," )")</f>
        <v>MES: JUNIO - ( 06 )</v>
      </c>
    </row>
    <row r="5" spans="1:91" ht="16.149999999999999" customHeight="1" x14ac:dyDescent="0.2">
      <c r="A5" s="1" t="str">
        <f>CONCATENATE("AÑO: ",[7]NOMBRE!B7)</f>
        <v>AÑO: 2019</v>
      </c>
    </row>
    <row r="6" spans="1:91" ht="15" x14ac:dyDescent="0.2">
      <c r="A6" s="194" t="s">
        <v>1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6"/>
      <c r="CH6" s="6"/>
      <c r="CI6" s="6"/>
      <c r="CJ6" s="6"/>
      <c r="CK6" s="6"/>
      <c r="CL6" s="6"/>
      <c r="CM6" s="6"/>
    </row>
    <row r="7" spans="1:91" ht="15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CG7" s="6"/>
      <c r="CH7" s="6"/>
      <c r="CI7" s="6"/>
      <c r="CJ7" s="6"/>
      <c r="CK7" s="6"/>
      <c r="CL7" s="6"/>
      <c r="CM7" s="6"/>
    </row>
    <row r="8" spans="1:91" ht="31.9" customHeight="1" x14ac:dyDescent="0.2">
      <c r="A8" s="8" t="s">
        <v>2</v>
      </c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CG8" s="6"/>
      <c r="CH8" s="6"/>
      <c r="CI8" s="6"/>
      <c r="CJ8" s="6"/>
      <c r="CK8" s="6"/>
      <c r="CL8" s="6"/>
      <c r="CM8" s="6"/>
    </row>
    <row r="9" spans="1:91" ht="25.15" customHeight="1" x14ac:dyDescent="0.2">
      <c r="A9" s="195" t="s">
        <v>3</v>
      </c>
      <c r="B9" s="197" t="s">
        <v>4</v>
      </c>
      <c r="C9" s="198"/>
      <c r="D9" s="199"/>
      <c r="E9" s="184" t="s">
        <v>5</v>
      </c>
      <c r="F9" s="185"/>
      <c r="G9" s="187" t="s">
        <v>6</v>
      </c>
      <c r="H9" s="197" t="s">
        <v>7</v>
      </c>
      <c r="I9" s="199"/>
      <c r="M9" s="10"/>
      <c r="N9" s="10"/>
      <c r="O9" s="10"/>
      <c r="P9" s="10"/>
      <c r="CG9" s="6"/>
      <c r="CH9" s="6"/>
      <c r="CI9" s="6"/>
      <c r="CJ9" s="6"/>
      <c r="CK9" s="6"/>
      <c r="CL9" s="6"/>
      <c r="CM9" s="6"/>
    </row>
    <row r="10" spans="1:91" ht="37.15" customHeight="1" x14ac:dyDescent="0.2">
      <c r="A10" s="196"/>
      <c r="B10" s="129" t="s">
        <v>8</v>
      </c>
      <c r="C10" s="12" t="s">
        <v>9</v>
      </c>
      <c r="D10" s="13" t="s">
        <v>10</v>
      </c>
      <c r="E10" s="14" t="s">
        <v>11</v>
      </c>
      <c r="F10" s="131" t="s">
        <v>12</v>
      </c>
      <c r="G10" s="200"/>
      <c r="H10" s="14" t="s">
        <v>13</v>
      </c>
      <c r="I10" s="131" t="s">
        <v>14</v>
      </c>
      <c r="M10" s="10"/>
      <c r="N10" s="10"/>
      <c r="O10" s="10"/>
      <c r="P10" s="10"/>
      <c r="CG10" s="6"/>
      <c r="CH10" s="6"/>
      <c r="CI10" s="6"/>
      <c r="CJ10" s="6"/>
      <c r="CK10" s="6"/>
      <c r="CL10" s="6"/>
      <c r="CM10" s="6"/>
    </row>
    <row r="11" spans="1:91" ht="16.149999999999999" customHeight="1" x14ac:dyDescent="0.2">
      <c r="A11" s="16" t="s">
        <v>15</v>
      </c>
      <c r="B11" s="17">
        <f t="shared" ref="B11:B29" si="0">SUM(C11+D11)</f>
        <v>38</v>
      </c>
      <c r="C11" s="18">
        <f t="shared" ref="C11:I11" si="1">SUM(C12:C24)</f>
        <v>9</v>
      </c>
      <c r="D11" s="19">
        <f t="shared" si="1"/>
        <v>29</v>
      </c>
      <c r="E11" s="18">
        <f t="shared" si="1"/>
        <v>38</v>
      </c>
      <c r="F11" s="20">
        <f t="shared" si="1"/>
        <v>41</v>
      </c>
      <c r="G11" s="19">
        <f t="shared" si="1"/>
        <v>0</v>
      </c>
      <c r="H11" s="21">
        <f t="shared" si="1"/>
        <v>8</v>
      </c>
      <c r="I11" s="20">
        <f t="shared" si="1"/>
        <v>0</v>
      </c>
      <c r="M11" s="10"/>
      <c r="N11" s="10"/>
      <c r="O11" s="10"/>
      <c r="P11" s="10"/>
      <c r="CG11" s="6"/>
      <c r="CH11" s="6"/>
      <c r="CI11" s="6"/>
      <c r="CJ11" s="6"/>
      <c r="CK11" s="6"/>
      <c r="CL11" s="6"/>
      <c r="CM11" s="6"/>
    </row>
    <row r="12" spans="1:91" ht="16.149999999999999" customHeight="1" x14ac:dyDescent="0.2">
      <c r="A12" s="22" t="s">
        <v>16</v>
      </c>
      <c r="B12" s="23">
        <f>SUM(C12+D12)</f>
        <v>9</v>
      </c>
      <c r="C12" s="24">
        <v>2</v>
      </c>
      <c r="D12" s="25">
        <v>7</v>
      </c>
      <c r="E12" s="24">
        <v>9</v>
      </c>
      <c r="F12" s="26">
        <v>6</v>
      </c>
      <c r="G12" s="25">
        <v>0</v>
      </c>
      <c r="H12" s="27">
        <v>1</v>
      </c>
      <c r="I12" s="26">
        <v>0</v>
      </c>
      <c r="M12" s="10"/>
      <c r="N12" s="10"/>
      <c r="O12" s="10"/>
      <c r="P12" s="10"/>
      <c r="CG12" s="6"/>
      <c r="CH12" s="6"/>
      <c r="CI12" s="6"/>
      <c r="CJ12" s="6"/>
      <c r="CK12" s="6"/>
      <c r="CL12" s="6"/>
      <c r="CM12" s="6"/>
    </row>
    <row r="13" spans="1:91" ht="16.149999999999999" customHeight="1" x14ac:dyDescent="0.2">
      <c r="A13" s="28" t="s">
        <v>17</v>
      </c>
      <c r="B13" s="29">
        <f>SUM(C13+D13)</f>
        <v>3</v>
      </c>
      <c r="C13" s="30">
        <v>2</v>
      </c>
      <c r="D13" s="31">
        <v>1</v>
      </c>
      <c r="E13" s="30">
        <v>3</v>
      </c>
      <c r="F13" s="32">
        <v>8</v>
      </c>
      <c r="G13" s="31">
        <v>0</v>
      </c>
      <c r="H13" s="33">
        <v>1</v>
      </c>
      <c r="I13" s="32">
        <v>0</v>
      </c>
      <c r="M13" s="10"/>
      <c r="N13" s="10"/>
      <c r="O13" s="10"/>
      <c r="P13" s="10"/>
      <c r="CG13" s="6"/>
      <c r="CH13" s="6"/>
      <c r="CI13" s="6"/>
      <c r="CJ13" s="6"/>
      <c r="CK13" s="6"/>
      <c r="CL13" s="6"/>
      <c r="CM13" s="6"/>
    </row>
    <row r="14" spans="1:91" ht="16.149999999999999" customHeight="1" x14ac:dyDescent="0.2">
      <c r="A14" s="28" t="s">
        <v>18</v>
      </c>
      <c r="B14" s="29">
        <f t="shared" si="0"/>
        <v>2</v>
      </c>
      <c r="C14" s="30">
        <v>0</v>
      </c>
      <c r="D14" s="31">
        <v>2</v>
      </c>
      <c r="E14" s="30">
        <v>2</v>
      </c>
      <c r="F14" s="31">
        <v>4</v>
      </c>
      <c r="G14" s="31">
        <v>0</v>
      </c>
      <c r="H14" s="34">
        <v>1</v>
      </c>
      <c r="I14" s="31">
        <v>0</v>
      </c>
      <c r="M14" s="10"/>
      <c r="N14" s="10"/>
      <c r="O14" s="10"/>
      <c r="P14" s="10"/>
      <c r="CG14" s="6"/>
      <c r="CH14" s="6"/>
      <c r="CI14" s="6"/>
      <c r="CJ14" s="6"/>
      <c r="CK14" s="6"/>
      <c r="CL14" s="6"/>
      <c r="CM14" s="6"/>
    </row>
    <row r="15" spans="1:91" ht="16.149999999999999" customHeight="1" x14ac:dyDescent="0.2">
      <c r="A15" s="28" t="s">
        <v>19</v>
      </c>
      <c r="B15" s="29">
        <f t="shared" si="0"/>
        <v>13</v>
      </c>
      <c r="C15" s="30">
        <v>1</v>
      </c>
      <c r="D15" s="31">
        <v>12</v>
      </c>
      <c r="E15" s="30">
        <v>13</v>
      </c>
      <c r="F15" s="31">
        <v>4</v>
      </c>
      <c r="G15" s="31">
        <v>0</v>
      </c>
      <c r="H15" s="34">
        <v>5</v>
      </c>
      <c r="I15" s="31">
        <v>0</v>
      </c>
      <c r="M15" s="10"/>
      <c r="N15" s="10"/>
      <c r="O15" s="10"/>
      <c r="P15" s="10"/>
      <c r="CG15" s="6"/>
      <c r="CH15" s="6"/>
      <c r="CI15" s="6"/>
      <c r="CJ15" s="6"/>
      <c r="CK15" s="6"/>
      <c r="CL15" s="6"/>
      <c r="CM15" s="6"/>
    </row>
    <row r="16" spans="1:91" ht="25.15" customHeight="1" x14ac:dyDescent="0.2">
      <c r="A16" s="28" t="s">
        <v>20</v>
      </c>
      <c r="B16" s="29">
        <f t="shared" si="0"/>
        <v>0</v>
      </c>
      <c r="C16" s="30"/>
      <c r="D16" s="31"/>
      <c r="E16" s="30"/>
      <c r="F16" s="31"/>
      <c r="G16" s="35"/>
      <c r="H16" s="34"/>
      <c r="I16" s="31"/>
      <c r="M16" s="10"/>
      <c r="N16" s="10"/>
      <c r="O16" s="10"/>
      <c r="P16" s="10"/>
      <c r="CG16" s="6"/>
      <c r="CH16" s="6"/>
      <c r="CI16" s="6"/>
      <c r="CJ16" s="6"/>
      <c r="CK16" s="6"/>
      <c r="CL16" s="6"/>
      <c r="CM16" s="6"/>
    </row>
    <row r="17" spans="1:93" ht="16.149999999999999" customHeight="1" x14ac:dyDescent="0.2">
      <c r="A17" s="28" t="s">
        <v>21</v>
      </c>
      <c r="B17" s="29">
        <f t="shared" si="0"/>
        <v>0</v>
      </c>
      <c r="C17" s="30"/>
      <c r="D17" s="31"/>
      <c r="E17" s="30"/>
      <c r="F17" s="31"/>
      <c r="G17" s="35"/>
      <c r="H17" s="34"/>
      <c r="I17" s="31"/>
      <c r="M17" s="10"/>
      <c r="N17" s="10"/>
      <c r="O17" s="10"/>
      <c r="P17" s="10"/>
      <c r="CG17" s="6"/>
      <c r="CH17" s="6"/>
      <c r="CI17" s="6"/>
      <c r="CJ17" s="6"/>
      <c r="CK17" s="6"/>
      <c r="CL17" s="6"/>
      <c r="CM17" s="6"/>
    </row>
    <row r="18" spans="1:93" ht="16.149999999999999" customHeight="1" x14ac:dyDescent="0.2">
      <c r="A18" s="28" t="s">
        <v>22</v>
      </c>
      <c r="B18" s="29">
        <f t="shared" si="0"/>
        <v>0</v>
      </c>
      <c r="C18" s="30"/>
      <c r="D18" s="31"/>
      <c r="E18" s="30"/>
      <c r="F18" s="31"/>
      <c r="G18" s="35"/>
      <c r="H18" s="34"/>
      <c r="I18" s="31"/>
      <c r="M18" s="10"/>
      <c r="N18" s="10"/>
      <c r="O18" s="10"/>
      <c r="P18" s="10"/>
      <c r="CG18" s="6"/>
      <c r="CH18" s="6"/>
      <c r="CI18" s="6"/>
      <c r="CJ18" s="6"/>
      <c r="CK18" s="6"/>
      <c r="CL18" s="6"/>
      <c r="CM18" s="6"/>
    </row>
    <row r="19" spans="1:93" ht="16.149999999999999" customHeight="1" x14ac:dyDescent="0.2">
      <c r="A19" s="28" t="s">
        <v>23</v>
      </c>
      <c r="B19" s="29">
        <f t="shared" si="0"/>
        <v>0</v>
      </c>
      <c r="C19" s="30"/>
      <c r="D19" s="31"/>
      <c r="E19" s="30"/>
      <c r="F19" s="31"/>
      <c r="G19" s="31"/>
      <c r="H19" s="34"/>
      <c r="I19" s="31"/>
      <c r="M19" s="10"/>
      <c r="N19" s="10"/>
      <c r="O19" s="10"/>
      <c r="P19" s="10"/>
      <c r="CG19" s="6"/>
      <c r="CH19" s="6"/>
      <c r="CI19" s="6"/>
      <c r="CJ19" s="6"/>
      <c r="CK19" s="6"/>
      <c r="CL19" s="6"/>
      <c r="CM19" s="6"/>
    </row>
    <row r="20" spans="1:93" ht="16.149999999999999" customHeight="1" x14ac:dyDescent="0.2">
      <c r="A20" s="28" t="s">
        <v>24</v>
      </c>
      <c r="B20" s="29">
        <f t="shared" si="0"/>
        <v>11</v>
      </c>
      <c r="C20" s="30">
        <v>4</v>
      </c>
      <c r="D20" s="31">
        <v>7</v>
      </c>
      <c r="E20" s="30">
        <v>11</v>
      </c>
      <c r="F20" s="31">
        <v>17</v>
      </c>
      <c r="G20" s="31">
        <v>0</v>
      </c>
      <c r="H20" s="34">
        <v>0</v>
      </c>
      <c r="I20" s="31">
        <v>0</v>
      </c>
      <c r="M20" s="10"/>
      <c r="N20" s="10"/>
      <c r="O20" s="10"/>
      <c r="P20" s="10"/>
      <c r="CG20" s="6"/>
      <c r="CH20" s="6"/>
      <c r="CI20" s="6"/>
      <c r="CJ20" s="6"/>
      <c r="CK20" s="6"/>
      <c r="CL20" s="6"/>
      <c r="CM20" s="6"/>
    </row>
    <row r="21" spans="1:93" ht="16.149999999999999" customHeight="1" x14ac:dyDescent="0.2">
      <c r="A21" s="28" t="s">
        <v>25</v>
      </c>
      <c r="B21" s="29">
        <f t="shared" si="0"/>
        <v>0</v>
      </c>
      <c r="C21" s="30"/>
      <c r="D21" s="31"/>
      <c r="E21" s="30"/>
      <c r="F21" s="31"/>
      <c r="G21" s="31"/>
      <c r="H21" s="34"/>
      <c r="I21" s="31"/>
      <c r="M21" s="10"/>
      <c r="N21" s="10"/>
      <c r="O21" s="10"/>
      <c r="P21" s="10"/>
      <c r="CG21" s="6"/>
      <c r="CH21" s="6"/>
      <c r="CI21" s="6"/>
      <c r="CJ21" s="6"/>
      <c r="CK21" s="6"/>
      <c r="CL21" s="6"/>
      <c r="CM21" s="6"/>
    </row>
    <row r="22" spans="1:93" ht="16.149999999999999" customHeight="1" x14ac:dyDescent="0.2">
      <c r="A22" s="36" t="s">
        <v>26</v>
      </c>
      <c r="B22" s="37">
        <f t="shared" si="0"/>
        <v>0</v>
      </c>
      <c r="C22" s="30">
        <v>0</v>
      </c>
      <c r="D22" s="31">
        <v>0</v>
      </c>
      <c r="E22" s="30">
        <v>0</v>
      </c>
      <c r="F22" s="31">
        <v>2</v>
      </c>
      <c r="G22" s="31">
        <v>0</v>
      </c>
      <c r="H22" s="34">
        <v>0</v>
      </c>
      <c r="I22" s="32">
        <v>0</v>
      </c>
      <c r="M22" s="10"/>
      <c r="N22" s="10"/>
      <c r="O22" s="10"/>
      <c r="P22" s="10"/>
      <c r="CG22" s="6"/>
      <c r="CH22" s="6"/>
      <c r="CI22" s="6"/>
      <c r="CJ22" s="6"/>
      <c r="CK22" s="6"/>
      <c r="CL22" s="6"/>
      <c r="CM22" s="6"/>
    </row>
    <row r="23" spans="1:93" ht="16.149999999999999" customHeight="1" x14ac:dyDescent="0.2">
      <c r="A23" s="38" t="s">
        <v>27</v>
      </c>
      <c r="B23" s="37">
        <f t="shared" si="0"/>
        <v>0</v>
      </c>
      <c r="C23" s="30"/>
      <c r="D23" s="31"/>
      <c r="E23" s="30"/>
      <c r="F23" s="31"/>
      <c r="G23" s="31"/>
      <c r="H23" s="34"/>
      <c r="I23" s="32"/>
      <c r="N23" s="10"/>
      <c r="O23" s="10"/>
      <c r="P23" s="10"/>
      <c r="CG23" s="6"/>
      <c r="CH23" s="6"/>
      <c r="CI23" s="6"/>
      <c r="CJ23" s="6"/>
      <c r="CK23" s="6"/>
      <c r="CL23" s="6"/>
      <c r="CM23" s="6"/>
    </row>
    <row r="24" spans="1:93" ht="16.149999999999999" customHeight="1" thickBot="1" x14ac:dyDescent="0.25">
      <c r="A24" s="39" t="s">
        <v>28</v>
      </c>
      <c r="B24" s="40">
        <f t="shared" si="0"/>
        <v>0</v>
      </c>
      <c r="C24" s="41"/>
      <c r="D24" s="42"/>
      <c r="E24" s="41"/>
      <c r="F24" s="42"/>
      <c r="G24" s="42"/>
      <c r="H24" s="43"/>
      <c r="I24" s="44"/>
      <c r="N24" s="10"/>
      <c r="O24" s="10"/>
      <c r="P24" s="10"/>
      <c r="CG24" s="6"/>
      <c r="CH24" s="6"/>
      <c r="CI24" s="6"/>
      <c r="CJ24" s="6"/>
      <c r="CK24" s="6"/>
      <c r="CL24" s="6"/>
      <c r="CM24" s="6"/>
    </row>
    <row r="25" spans="1:93" ht="16.149999999999999" customHeight="1" thickTop="1" x14ac:dyDescent="0.2">
      <c r="A25" s="45" t="s">
        <v>29</v>
      </c>
      <c r="B25" s="23">
        <f t="shared" si="0"/>
        <v>2782</v>
      </c>
      <c r="C25" s="24">
        <v>947</v>
      </c>
      <c r="D25" s="25">
        <v>1835</v>
      </c>
      <c r="E25" s="46"/>
      <c r="F25" s="47"/>
      <c r="G25" s="48"/>
      <c r="H25" s="49"/>
      <c r="I25" s="47"/>
      <c r="M25" s="10"/>
      <c r="N25" s="10"/>
      <c r="O25" s="10"/>
      <c r="P25" s="10"/>
      <c r="CG25" s="6"/>
      <c r="CH25" s="6"/>
      <c r="CI25" s="6"/>
      <c r="CJ25" s="6"/>
      <c r="CK25" s="6"/>
      <c r="CL25" s="6"/>
      <c r="CM25" s="6"/>
    </row>
    <row r="26" spans="1:93" ht="16.149999999999999" customHeight="1" x14ac:dyDescent="0.2">
      <c r="A26" s="50" t="s">
        <v>30</v>
      </c>
      <c r="B26" s="29">
        <f t="shared" si="0"/>
        <v>1</v>
      </c>
      <c r="C26" s="30">
        <v>1</v>
      </c>
      <c r="D26" s="31">
        <v>0</v>
      </c>
      <c r="E26" s="51"/>
      <c r="F26" s="52"/>
      <c r="G26" s="53"/>
      <c r="H26" s="54"/>
      <c r="I26" s="52"/>
      <c r="M26" s="10"/>
      <c r="N26" s="10"/>
      <c r="O26" s="10"/>
      <c r="P26" s="10"/>
      <c r="CG26" s="6"/>
      <c r="CH26" s="6"/>
      <c r="CI26" s="6"/>
      <c r="CJ26" s="6"/>
      <c r="CK26" s="6"/>
      <c r="CL26" s="6"/>
      <c r="CM26" s="6"/>
    </row>
    <row r="27" spans="1:93" ht="16.149999999999999" customHeight="1" x14ac:dyDescent="0.2">
      <c r="A27" s="50" t="s">
        <v>31</v>
      </c>
      <c r="B27" s="29">
        <f t="shared" si="0"/>
        <v>53</v>
      </c>
      <c r="C27" s="30">
        <v>20</v>
      </c>
      <c r="D27" s="31">
        <v>33</v>
      </c>
      <c r="E27" s="51"/>
      <c r="F27" s="52"/>
      <c r="G27" s="53"/>
      <c r="H27" s="54"/>
      <c r="I27" s="52"/>
      <c r="M27" s="10"/>
      <c r="N27" s="10"/>
      <c r="O27" s="10"/>
      <c r="P27" s="10"/>
      <c r="CG27" s="6"/>
      <c r="CH27" s="6"/>
      <c r="CI27" s="6"/>
      <c r="CJ27" s="6"/>
      <c r="CK27" s="6"/>
      <c r="CL27" s="6"/>
      <c r="CM27" s="6"/>
    </row>
    <row r="28" spans="1:93" ht="16.149999999999999" customHeight="1" x14ac:dyDescent="0.2">
      <c r="A28" s="50" t="s">
        <v>32</v>
      </c>
      <c r="B28" s="29">
        <f t="shared" si="0"/>
        <v>1</v>
      </c>
      <c r="C28" s="30">
        <v>0</v>
      </c>
      <c r="D28" s="31">
        <v>1</v>
      </c>
      <c r="E28" s="46"/>
      <c r="F28" s="47"/>
      <c r="G28" s="48"/>
      <c r="H28" s="49"/>
      <c r="I28" s="47"/>
      <c r="M28" s="10"/>
      <c r="N28" s="10"/>
      <c r="O28" s="10"/>
      <c r="P28" s="10"/>
      <c r="CG28" s="6"/>
      <c r="CH28" s="6"/>
      <c r="CI28" s="6"/>
      <c r="CJ28" s="6"/>
      <c r="CK28" s="6"/>
      <c r="CL28" s="6"/>
      <c r="CM28" s="6"/>
    </row>
    <row r="29" spans="1:93" ht="16.149999999999999" customHeight="1" x14ac:dyDescent="0.2">
      <c r="A29" s="133" t="s">
        <v>33</v>
      </c>
      <c r="B29" s="56">
        <f t="shared" si="0"/>
        <v>11</v>
      </c>
      <c r="C29" s="57">
        <v>7</v>
      </c>
      <c r="D29" s="58">
        <v>4</v>
      </c>
      <c r="E29" s="59"/>
      <c r="F29" s="60"/>
      <c r="G29" s="61"/>
      <c r="H29" s="62"/>
      <c r="I29" s="60"/>
      <c r="M29" s="10"/>
      <c r="N29" s="10"/>
      <c r="O29" s="10"/>
      <c r="P29" s="10"/>
      <c r="CG29" s="6"/>
      <c r="CH29" s="6"/>
      <c r="CI29" s="6"/>
      <c r="CJ29" s="6"/>
      <c r="CK29" s="6"/>
      <c r="CL29" s="6"/>
      <c r="CM29" s="6"/>
    </row>
    <row r="30" spans="1:93" ht="31.9" customHeight="1" x14ac:dyDescent="0.2">
      <c r="A30" s="63" t="s">
        <v>34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CG30" s="6"/>
      <c r="CH30" s="6"/>
      <c r="CI30" s="6"/>
      <c r="CJ30" s="6"/>
      <c r="CK30" s="6"/>
      <c r="CL30" s="6"/>
      <c r="CM30" s="6"/>
    </row>
    <row r="31" spans="1:93" ht="16.149999999999999" customHeight="1" x14ac:dyDescent="0.2">
      <c r="A31" s="186" t="s">
        <v>35</v>
      </c>
      <c r="B31" s="187"/>
      <c r="C31" s="184" t="s">
        <v>36</v>
      </c>
      <c r="D31" s="190"/>
      <c r="E31" s="190"/>
      <c r="F31" s="191"/>
      <c r="G31" s="190" t="s">
        <v>37</v>
      </c>
      <c r="H31" s="190"/>
      <c r="I31" s="190"/>
      <c r="J31" s="190"/>
      <c r="K31" s="190" t="s">
        <v>38</v>
      </c>
      <c r="L31" s="190"/>
      <c r="M31" s="190"/>
      <c r="N31" s="64"/>
      <c r="O31" s="10"/>
      <c r="P31" s="10"/>
      <c r="Q31" s="10"/>
      <c r="BY31" s="2"/>
      <c r="CA31" s="3"/>
      <c r="CH31" s="6"/>
      <c r="CI31" s="6"/>
      <c r="CJ31" s="6"/>
      <c r="CK31" s="6"/>
      <c r="CL31" s="6"/>
      <c r="CM31" s="6"/>
      <c r="CN31" s="6"/>
      <c r="CO31" s="4"/>
    </row>
    <row r="32" spans="1:93" ht="77.25" customHeight="1" x14ac:dyDescent="0.2">
      <c r="A32" s="188"/>
      <c r="B32" s="189"/>
      <c r="C32" s="14" t="s">
        <v>39</v>
      </c>
      <c r="D32" s="65" t="s">
        <v>40</v>
      </c>
      <c r="E32" s="65" t="s">
        <v>41</v>
      </c>
      <c r="F32" s="66" t="s">
        <v>42</v>
      </c>
      <c r="G32" s="132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4" t="s">
        <v>48</v>
      </c>
      <c r="M32" s="130" t="s">
        <v>49</v>
      </c>
      <c r="N32" s="72"/>
      <c r="O32" s="10"/>
      <c r="P32" s="10"/>
      <c r="BY32" s="2"/>
      <c r="CA32" s="3"/>
      <c r="CH32" s="6"/>
      <c r="CI32" s="6"/>
      <c r="CJ32" s="6"/>
      <c r="CK32" s="6"/>
      <c r="CL32" s="6"/>
      <c r="CM32" s="6"/>
      <c r="CN32" s="6"/>
      <c r="CO32" s="4"/>
    </row>
    <row r="33" spans="1:93" ht="16.149999999999999" customHeight="1" x14ac:dyDescent="0.2">
      <c r="A33" s="192" t="s">
        <v>50</v>
      </c>
      <c r="B33" s="193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10"/>
      <c r="P33" s="10"/>
      <c r="BY33" s="2"/>
      <c r="CA33" s="3"/>
      <c r="CH33" s="6"/>
      <c r="CI33" s="6"/>
      <c r="CJ33" s="6"/>
      <c r="CK33" s="6"/>
      <c r="CL33" s="6"/>
      <c r="CM33" s="6"/>
      <c r="CN33" s="6"/>
      <c r="CO33" s="4"/>
    </row>
    <row r="34" spans="1:93" ht="16.149999999999999" customHeight="1" x14ac:dyDescent="0.2">
      <c r="A34" s="174" t="s">
        <v>51</v>
      </c>
      <c r="B34" s="175"/>
      <c r="C34" s="30"/>
      <c r="D34" s="33"/>
      <c r="E34" s="33"/>
      <c r="F34" s="33"/>
      <c r="G34" s="34"/>
      <c r="H34" s="33"/>
      <c r="I34" s="33"/>
      <c r="J34" s="32"/>
      <c r="K34" s="80">
        <f>SUM(L34+M34)</f>
        <v>0</v>
      </c>
      <c r="L34" s="30"/>
      <c r="M34" s="31"/>
      <c r="N34" s="79"/>
      <c r="O34" s="10"/>
      <c r="P34" s="10"/>
      <c r="BY34" s="2"/>
      <c r="CA34" s="3"/>
      <c r="CH34" s="6"/>
      <c r="CI34" s="6"/>
      <c r="CJ34" s="6"/>
      <c r="CK34" s="6"/>
      <c r="CL34" s="6"/>
      <c r="CM34" s="6"/>
      <c r="CN34" s="6"/>
      <c r="CO34" s="4"/>
    </row>
    <row r="35" spans="1:93" ht="16.149999999999999" customHeight="1" x14ac:dyDescent="0.2">
      <c r="A35" s="174" t="s">
        <v>52</v>
      </c>
      <c r="B35" s="175"/>
      <c r="C35" s="30"/>
      <c r="D35" s="33"/>
      <c r="E35" s="33"/>
      <c r="F35" s="33"/>
      <c r="G35" s="34"/>
      <c r="H35" s="33"/>
      <c r="I35" s="33"/>
      <c r="J35" s="32"/>
      <c r="K35" s="80">
        <f>SUM(L35+M35)</f>
        <v>0</v>
      </c>
      <c r="L35" s="30"/>
      <c r="M35" s="31"/>
      <c r="N35" s="79"/>
      <c r="O35" s="10"/>
      <c r="P35" s="10"/>
      <c r="BY35" s="2"/>
      <c r="CA35" s="3"/>
      <c r="CH35" s="6"/>
      <c r="CI35" s="6"/>
      <c r="CJ35" s="6"/>
      <c r="CK35" s="6"/>
      <c r="CL35" s="6"/>
      <c r="CM35" s="6"/>
      <c r="CN35" s="6"/>
      <c r="CO35" s="4"/>
    </row>
    <row r="36" spans="1:93" ht="16.149999999999999" customHeight="1" x14ac:dyDescent="0.2">
      <c r="A36" s="174" t="s">
        <v>53</v>
      </c>
      <c r="B36" s="175"/>
      <c r="C36" s="30"/>
      <c r="D36" s="33">
        <v>1</v>
      </c>
      <c r="E36" s="33"/>
      <c r="F36" s="33"/>
      <c r="G36" s="34"/>
      <c r="H36" s="33"/>
      <c r="I36" s="33"/>
      <c r="J36" s="32"/>
      <c r="K36" s="80">
        <f>SUM(L36+M36)</f>
        <v>30</v>
      </c>
      <c r="L36" s="30">
        <v>7</v>
      </c>
      <c r="M36" s="31">
        <v>23</v>
      </c>
      <c r="N36" s="79"/>
      <c r="O36" s="10"/>
      <c r="P36" s="10"/>
      <c r="BY36" s="2"/>
      <c r="CA36" s="3"/>
      <c r="CH36" s="6"/>
      <c r="CI36" s="6"/>
      <c r="CJ36" s="6"/>
      <c r="CK36" s="6"/>
      <c r="CL36" s="6"/>
      <c r="CM36" s="6"/>
      <c r="CN36" s="6"/>
      <c r="CO36" s="4"/>
    </row>
    <row r="37" spans="1:93" ht="16.149999999999999" customHeight="1" x14ac:dyDescent="0.2">
      <c r="A37" s="174" t="s">
        <v>54</v>
      </c>
      <c r="B37" s="175"/>
      <c r="C37" s="30"/>
      <c r="D37" s="33"/>
      <c r="E37" s="33"/>
      <c r="F37" s="33"/>
      <c r="G37" s="34"/>
      <c r="H37" s="33"/>
      <c r="I37" s="33"/>
      <c r="J37" s="32"/>
      <c r="K37" s="81"/>
      <c r="L37" s="51"/>
      <c r="M37" s="53"/>
      <c r="N37" s="79"/>
      <c r="O37" s="10"/>
      <c r="P37" s="10"/>
      <c r="BY37" s="2"/>
      <c r="CA37" s="3"/>
      <c r="CH37" s="6"/>
      <c r="CI37" s="6"/>
      <c r="CJ37" s="6"/>
      <c r="CK37" s="6"/>
      <c r="CL37" s="6"/>
      <c r="CM37" s="6"/>
      <c r="CN37" s="6"/>
      <c r="CO37" s="4"/>
    </row>
    <row r="38" spans="1:93" ht="16.149999999999999" customHeight="1" x14ac:dyDescent="0.2">
      <c r="A38" s="174" t="s">
        <v>55</v>
      </c>
      <c r="B38" s="175"/>
      <c r="C38" s="30"/>
      <c r="D38" s="33"/>
      <c r="E38" s="33"/>
      <c r="F38" s="33"/>
      <c r="G38" s="34"/>
      <c r="H38" s="33"/>
      <c r="I38" s="33"/>
      <c r="J38" s="32"/>
      <c r="K38" s="81"/>
      <c r="L38" s="51"/>
      <c r="M38" s="53"/>
      <c r="N38" s="79"/>
      <c r="O38" s="10"/>
      <c r="P38" s="10"/>
      <c r="BY38" s="2"/>
      <c r="CA38" s="3"/>
      <c r="CH38" s="6"/>
      <c r="CI38" s="6"/>
      <c r="CJ38" s="6"/>
      <c r="CK38" s="6"/>
      <c r="CL38" s="6"/>
      <c r="CM38" s="6"/>
      <c r="CN38" s="6"/>
      <c r="CO38" s="4"/>
    </row>
    <row r="39" spans="1:93" ht="16.149999999999999" customHeight="1" x14ac:dyDescent="0.2">
      <c r="A39" s="174" t="s">
        <v>56</v>
      </c>
      <c r="B39" s="175"/>
      <c r="C39" s="30"/>
      <c r="D39" s="33"/>
      <c r="E39" s="33"/>
      <c r="F39" s="33"/>
      <c r="G39" s="34"/>
      <c r="H39" s="33"/>
      <c r="I39" s="33"/>
      <c r="J39" s="32"/>
      <c r="K39" s="35"/>
      <c r="L39" s="51"/>
      <c r="M39" s="53"/>
      <c r="N39" s="79"/>
      <c r="O39" s="10"/>
      <c r="P39" s="10"/>
      <c r="BY39" s="2"/>
      <c r="CA39" s="3"/>
      <c r="CH39" s="6"/>
      <c r="CI39" s="6"/>
      <c r="CJ39" s="6"/>
      <c r="CK39" s="6"/>
      <c r="CL39" s="6"/>
      <c r="CM39" s="6"/>
      <c r="CN39" s="6"/>
      <c r="CO39" s="4"/>
    </row>
    <row r="40" spans="1:93" ht="16.149999999999999" customHeight="1" x14ac:dyDescent="0.2">
      <c r="A40" s="174" t="s">
        <v>57</v>
      </c>
      <c r="B40" s="175"/>
      <c r="C40" s="30"/>
      <c r="D40" s="33"/>
      <c r="E40" s="33"/>
      <c r="F40" s="33"/>
      <c r="G40" s="34"/>
      <c r="H40" s="33"/>
      <c r="I40" s="33"/>
      <c r="J40" s="32"/>
      <c r="K40" s="35"/>
      <c r="L40" s="51"/>
      <c r="M40" s="53"/>
      <c r="N40" s="79"/>
      <c r="O40" s="10"/>
      <c r="P40" s="10"/>
      <c r="BY40" s="2"/>
      <c r="CA40" s="3"/>
      <c r="CH40" s="6"/>
      <c r="CI40" s="6"/>
      <c r="CJ40" s="6"/>
      <c r="CK40" s="6"/>
      <c r="CL40" s="6"/>
      <c r="CM40" s="6"/>
      <c r="CN40" s="6"/>
      <c r="CO40" s="4"/>
    </row>
    <row r="41" spans="1:93" ht="16.149999999999999" customHeight="1" x14ac:dyDescent="0.2">
      <c r="A41" s="174" t="s">
        <v>58</v>
      </c>
      <c r="B41" s="175"/>
      <c r="C41" s="30"/>
      <c r="D41" s="33"/>
      <c r="E41" s="33"/>
      <c r="F41" s="33"/>
      <c r="G41" s="34"/>
      <c r="H41" s="33"/>
      <c r="I41" s="33"/>
      <c r="J41" s="32"/>
      <c r="K41" s="80">
        <f>SUM(L41+M41)</f>
        <v>0</v>
      </c>
      <c r="L41" s="30"/>
      <c r="M41" s="31"/>
      <c r="N41" s="79"/>
      <c r="O41" s="10"/>
      <c r="P41" s="10"/>
      <c r="BY41" s="2"/>
      <c r="CA41" s="3"/>
      <c r="CH41" s="6"/>
      <c r="CI41" s="6"/>
      <c r="CJ41" s="6"/>
      <c r="CK41" s="6"/>
      <c r="CL41" s="6"/>
      <c r="CM41" s="6"/>
      <c r="CN41" s="6"/>
      <c r="CO41" s="4"/>
    </row>
    <row r="42" spans="1:93" ht="16.149999999999999" customHeight="1" x14ac:dyDescent="0.2">
      <c r="A42" s="176" t="s">
        <v>59</v>
      </c>
      <c r="B42" s="177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10"/>
      <c r="P42" s="10"/>
      <c r="BY42" s="2"/>
      <c r="CA42" s="3"/>
      <c r="CH42" s="6"/>
      <c r="CI42" s="6"/>
      <c r="CJ42" s="6"/>
      <c r="CK42" s="6"/>
      <c r="CL42" s="6"/>
      <c r="CM42" s="6"/>
      <c r="CN42" s="6"/>
      <c r="CO42" s="4"/>
    </row>
    <row r="43" spans="1:93" ht="16.149999999999999" customHeight="1" x14ac:dyDescent="0.2">
      <c r="A43" s="178" t="s">
        <v>60</v>
      </c>
      <c r="B43" s="179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10"/>
      <c r="P43" s="10"/>
      <c r="BY43" s="2"/>
      <c r="CA43" s="3"/>
      <c r="CH43" s="6"/>
      <c r="CI43" s="6"/>
      <c r="CJ43" s="6"/>
      <c r="CK43" s="6"/>
      <c r="CL43" s="6"/>
      <c r="CM43" s="6"/>
      <c r="CN43" s="6"/>
      <c r="CO43" s="4"/>
    </row>
    <row r="44" spans="1:93" ht="16.149999999999999" customHeight="1" x14ac:dyDescent="0.2">
      <c r="A44" s="180" t="s">
        <v>61</v>
      </c>
      <c r="B44" s="181"/>
      <c r="C44" s="91">
        <f t="shared" ref="C44:J44" si="2">SUM(C33:C43)</f>
        <v>0</v>
      </c>
      <c r="D44" s="92">
        <f>SUM(D33:D43)</f>
        <v>1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30</v>
      </c>
      <c r="L44" s="91">
        <f>SUM(L33+L34+L35+L36+L41+L43)</f>
        <v>7</v>
      </c>
      <c r="M44" s="96">
        <f>SUM(M33+M34+M35+M36+M41+M43)</f>
        <v>23</v>
      </c>
      <c r="N44" s="79"/>
      <c r="O44" s="10"/>
      <c r="P44" s="10"/>
      <c r="BY44" s="2"/>
      <c r="CA44" s="3"/>
      <c r="CH44" s="6"/>
      <c r="CI44" s="6"/>
      <c r="CJ44" s="6"/>
      <c r="CK44" s="6"/>
      <c r="CL44" s="6"/>
      <c r="CM44" s="6"/>
      <c r="CN44" s="6"/>
      <c r="CO44" s="4"/>
    </row>
    <row r="45" spans="1:93" ht="16.149999999999999" customHeight="1" x14ac:dyDescent="0.2">
      <c r="A45" s="182" t="s">
        <v>62</v>
      </c>
      <c r="B45" s="183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10"/>
      <c r="P45" s="10"/>
      <c r="BY45" s="2"/>
      <c r="CA45" s="3"/>
      <c r="CH45" s="6"/>
      <c r="CI45" s="6"/>
      <c r="CJ45" s="6"/>
      <c r="CK45" s="6"/>
      <c r="CL45" s="6"/>
      <c r="CM45" s="6"/>
      <c r="CN45" s="6"/>
      <c r="CO45" s="4"/>
    </row>
    <row r="46" spans="1:93" ht="31.9" customHeight="1" x14ac:dyDescent="0.2">
      <c r="A46" s="8" t="s">
        <v>63</v>
      </c>
      <c r="B46" s="102"/>
      <c r="C46" s="103"/>
      <c r="D46" s="104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CG46" s="6"/>
      <c r="CH46" s="6"/>
      <c r="CI46" s="6"/>
      <c r="CJ46" s="6"/>
      <c r="CK46" s="6"/>
      <c r="CL46" s="6"/>
      <c r="CM46" s="6"/>
    </row>
    <row r="47" spans="1:93" ht="25.15" customHeight="1" x14ac:dyDescent="0.2">
      <c r="A47" s="184" t="s">
        <v>64</v>
      </c>
      <c r="B47" s="185"/>
      <c r="C47" s="70" t="s">
        <v>65</v>
      </c>
      <c r="D47" s="130" t="s">
        <v>66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CG47" s="6"/>
      <c r="CH47" s="6"/>
      <c r="CI47" s="6"/>
      <c r="CJ47" s="6"/>
      <c r="CK47" s="6"/>
      <c r="CL47" s="6"/>
      <c r="CM47" s="6"/>
    </row>
    <row r="48" spans="1:93" ht="16.149999999999999" customHeight="1" x14ac:dyDescent="0.2">
      <c r="A48" s="170" t="s">
        <v>67</v>
      </c>
      <c r="B48" s="171"/>
      <c r="C48" s="105"/>
      <c r="D48" s="90"/>
      <c r="E48" s="7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CA48" s="4" t="str">
        <f>IF(D48&gt;C48,"Casos/Instituciones deben ser menor o iguales al total Reuniones A. Mayor","")</f>
        <v/>
      </c>
      <c r="CG48" s="6"/>
      <c r="CH48" s="6"/>
      <c r="CI48" s="6"/>
      <c r="CJ48" s="6"/>
      <c r="CK48" s="6"/>
      <c r="CL48" s="6"/>
      <c r="CM48" s="6"/>
    </row>
    <row r="49" spans="1:91" ht="16.149999999999999" customHeight="1" x14ac:dyDescent="0.2">
      <c r="A49" s="172" t="s">
        <v>68</v>
      </c>
      <c r="B49" s="173"/>
      <c r="C49" s="106"/>
      <c r="D49" s="6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CG49" s="6"/>
      <c r="CH49" s="6"/>
      <c r="CI49" s="6"/>
      <c r="CJ49" s="6"/>
      <c r="CK49" s="6"/>
      <c r="CL49" s="6"/>
      <c r="CM49" s="6"/>
    </row>
    <row r="50" spans="1:91" x14ac:dyDescent="0.2">
      <c r="CG50" s="6"/>
      <c r="CH50" s="6"/>
      <c r="CI50" s="6"/>
      <c r="CJ50" s="6"/>
      <c r="CK50" s="6"/>
      <c r="CL50" s="6"/>
      <c r="CM50" s="6"/>
    </row>
    <row r="194" spans="1:104" ht="11.25" customHeight="1" x14ac:dyDescent="0.2"/>
    <row r="195" spans="1:104" s="107" customFormat="1" hidden="1" x14ac:dyDescent="0.2">
      <c r="A195" s="107">
        <f>SUM(B11,B25:B29,C44:M44,C48:C49)</f>
        <v>2947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</row>
  </sheetData>
  <mergeCells count="26">
    <mergeCell ref="A6:P6"/>
    <mergeCell ref="A9:A10"/>
    <mergeCell ref="B9:D9"/>
    <mergeCell ref="E9:F9"/>
    <mergeCell ref="G9:G10"/>
    <mergeCell ref="H9:I9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48:B48"/>
    <mergeCell ref="A49:B49"/>
    <mergeCell ref="A41:B41"/>
    <mergeCell ref="A42:B42"/>
    <mergeCell ref="A43:B43"/>
    <mergeCell ref="A44:B44"/>
    <mergeCell ref="A45:B45"/>
    <mergeCell ref="A47:B47"/>
  </mergeCells>
  <dataValidations count="1">
    <dataValidation type="whole" operator="greaterThanOrEqual" allowBlank="1" showInputMessage="1" showErrorMessage="1" error="Valor no Permitido" sqref="A9:M49" xr:uid="{985D62CF-894D-4EB2-8916-CD99FDC86652}">
      <formula1>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Z195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55.5703125" style="2" customWidth="1"/>
    <col min="2" max="2" width="14.5703125" style="2" customWidth="1"/>
    <col min="3" max="4" width="15.7109375" style="2" customWidth="1"/>
    <col min="5" max="7" width="16.140625" style="2" customWidth="1"/>
    <col min="8" max="8" width="16.7109375" style="2" customWidth="1"/>
    <col min="9" max="9" width="15.42578125" style="2" customWidth="1"/>
    <col min="10" max="10" width="18.28515625" style="2" customWidth="1"/>
    <col min="11" max="13" width="14.28515625" style="2" customWidth="1"/>
    <col min="14" max="76" width="11.42578125" style="2"/>
    <col min="77" max="77" width="12.28515625" style="3" customWidth="1"/>
    <col min="78" max="78" width="11.140625" style="3" customWidth="1"/>
    <col min="79" max="92" width="11.140625" style="4" hidden="1" customWidth="1"/>
    <col min="93" max="104" width="11.140625" style="5" hidden="1" customWidth="1"/>
    <col min="105" max="105" width="11.140625" style="2" customWidth="1"/>
    <col min="106" max="16384" width="11.42578125" style="2"/>
  </cols>
  <sheetData>
    <row r="1" spans="1:91" ht="16.149999999999999" customHeight="1" x14ac:dyDescent="0.2">
      <c r="A1" s="1" t="s">
        <v>0</v>
      </c>
    </row>
    <row r="2" spans="1:91" ht="16.149999999999999" customHeight="1" x14ac:dyDescent="0.2">
      <c r="A2" s="1" t="str">
        <f>CONCATENATE("COMUNA: ",[8]NOMBRE!B2," - ","( ",[8]NOMBRE!C2,[8]NOMBRE!D2,[8]NOMBRE!E2,[8]NOMBRE!F2,[8]NOMBRE!G2," )")</f>
        <v>COMUNA: LINARES - ( 07401 )</v>
      </c>
    </row>
    <row r="3" spans="1:91" ht="16.149999999999999" customHeight="1" x14ac:dyDescent="0.2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91" ht="16.149999999999999" customHeight="1" x14ac:dyDescent="0.2">
      <c r="A4" s="1" t="str">
        <f>CONCATENATE("MES: ",[8]NOMBRE!B6," - ","( ",[8]NOMBRE!C6,[8]NOMBRE!D6," )")</f>
        <v>MES: JULIO - ( 07 )</v>
      </c>
    </row>
    <row r="5" spans="1:91" ht="16.149999999999999" customHeight="1" x14ac:dyDescent="0.2">
      <c r="A5" s="1" t="str">
        <f>CONCATENATE("AÑO: ",[8]NOMBRE!B7)</f>
        <v>AÑO: 2019</v>
      </c>
    </row>
    <row r="6" spans="1:91" ht="15" x14ac:dyDescent="0.2">
      <c r="A6" s="194" t="s">
        <v>1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6"/>
      <c r="CH6" s="6"/>
      <c r="CI6" s="6"/>
      <c r="CJ6" s="6"/>
      <c r="CK6" s="6"/>
      <c r="CL6" s="6"/>
      <c r="CM6" s="6"/>
    </row>
    <row r="7" spans="1:91" ht="15" x14ac:dyDescent="0.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CG7" s="6"/>
      <c r="CH7" s="6"/>
      <c r="CI7" s="6"/>
      <c r="CJ7" s="6"/>
      <c r="CK7" s="6"/>
      <c r="CL7" s="6"/>
      <c r="CM7" s="6"/>
    </row>
    <row r="8" spans="1:91" ht="31.9" customHeight="1" x14ac:dyDescent="0.2">
      <c r="A8" s="8" t="s">
        <v>2</v>
      </c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CG8" s="6"/>
      <c r="CH8" s="6"/>
      <c r="CI8" s="6"/>
      <c r="CJ8" s="6"/>
      <c r="CK8" s="6"/>
      <c r="CL8" s="6"/>
      <c r="CM8" s="6"/>
    </row>
    <row r="9" spans="1:91" ht="25.15" customHeight="1" x14ac:dyDescent="0.2">
      <c r="A9" s="195" t="s">
        <v>3</v>
      </c>
      <c r="B9" s="197" t="s">
        <v>4</v>
      </c>
      <c r="C9" s="198"/>
      <c r="D9" s="199"/>
      <c r="E9" s="184" t="s">
        <v>5</v>
      </c>
      <c r="F9" s="185"/>
      <c r="G9" s="187" t="s">
        <v>6</v>
      </c>
      <c r="H9" s="197" t="s">
        <v>7</v>
      </c>
      <c r="I9" s="199"/>
      <c r="M9" s="10"/>
      <c r="N9" s="10"/>
      <c r="O9" s="10"/>
      <c r="P9" s="10"/>
      <c r="CG9" s="6"/>
      <c r="CH9" s="6"/>
      <c r="CI9" s="6"/>
      <c r="CJ9" s="6"/>
      <c r="CK9" s="6"/>
      <c r="CL9" s="6"/>
      <c r="CM9" s="6"/>
    </row>
    <row r="10" spans="1:91" ht="37.15" customHeight="1" x14ac:dyDescent="0.2">
      <c r="A10" s="196"/>
      <c r="B10" s="139" t="s">
        <v>8</v>
      </c>
      <c r="C10" s="12" t="s">
        <v>9</v>
      </c>
      <c r="D10" s="13" t="s">
        <v>10</v>
      </c>
      <c r="E10" s="14" t="s">
        <v>11</v>
      </c>
      <c r="F10" s="136" t="s">
        <v>12</v>
      </c>
      <c r="G10" s="200"/>
      <c r="H10" s="14" t="s">
        <v>13</v>
      </c>
      <c r="I10" s="136" t="s">
        <v>14</v>
      </c>
      <c r="M10" s="10"/>
      <c r="N10" s="10"/>
      <c r="O10" s="10"/>
      <c r="P10" s="10"/>
      <c r="CG10" s="6"/>
      <c r="CH10" s="6"/>
      <c r="CI10" s="6"/>
      <c r="CJ10" s="6"/>
      <c r="CK10" s="6"/>
      <c r="CL10" s="6"/>
      <c r="CM10" s="6"/>
    </row>
    <row r="11" spans="1:91" ht="16.149999999999999" customHeight="1" x14ac:dyDescent="0.2">
      <c r="A11" s="16" t="s">
        <v>15</v>
      </c>
      <c r="B11" s="17">
        <f t="shared" ref="B11:B29" si="0">SUM(C11+D11)</f>
        <v>65</v>
      </c>
      <c r="C11" s="18">
        <f t="shared" ref="C11:I11" si="1">SUM(C12:C24)</f>
        <v>26</v>
      </c>
      <c r="D11" s="19">
        <f t="shared" si="1"/>
        <v>39</v>
      </c>
      <c r="E11" s="18">
        <f t="shared" si="1"/>
        <v>65</v>
      </c>
      <c r="F11" s="20">
        <f t="shared" si="1"/>
        <v>76</v>
      </c>
      <c r="G11" s="19">
        <f t="shared" si="1"/>
        <v>0</v>
      </c>
      <c r="H11" s="21">
        <f t="shared" si="1"/>
        <v>14</v>
      </c>
      <c r="I11" s="20">
        <f t="shared" si="1"/>
        <v>0</v>
      </c>
      <c r="M11" s="10"/>
      <c r="N11" s="10"/>
      <c r="O11" s="10"/>
      <c r="P11" s="10"/>
      <c r="CG11" s="6"/>
      <c r="CH11" s="6"/>
      <c r="CI11" s="6"/>
      <c r="CJ11" s="6"/>
      <c r="CK11" s="6"/>
      <c r="CL11" s="6"/>
      <c r="CM11" s="6"/>
    </row>
    <row r="12" spans="1:91" ht="16.149999999999999" customHeight="1" x14ac:dyDescent="0.2">
      <c r="A12" s="22" t="s">
        <v>16</v>
      </c>
      <c r="B12" s="23">
        <f>SUM(C12+D12)</f>
        <v>16</v>
      </c>
      <c r="C12" s="24">
        <v>7</v>
      </c>
      <c r="D12" s="25">
        <v>9</v>
      </c>
      <c r="E12" s="24">
        <v>16</v>
      </c>
      <c r="F12" s="26">
        <v>38</v>
      </c>
      <c r="G12" s="25">
        <v>0</v>
      </c>
      <c r="H12" s="27">
        <v>2</v>
      </c>
      <c r="I12" s="26">
        <v>0</v>
      </c>
      <c r="M12" s="10"/>
      <c r="N12" s="10"/>
      <c r="O12" s="10"/>
      <c r="P12" s="10"/>
      <c r="CG12" s="6"/>
      <c r="CH12" s="6"/>
      <c r="CI12" s="6"/>
      <c r="CJ12" s="6"/>
      <c r="CK12" s="6"/>
      <c r="CL12" s="6"/>
      <c r="CM12" s="6"/>
    </row>
    <row r="13" spans="1:91" ht="16.149999999999999" customHeight="1" x14ac:dyDescent="0.2">
      <c r="A13" s="28" t="s">
        <v>17</v>
      </c>
      <c r="B13" s="29">
        <f>SUM(C13+D13)</f>
        <v>7</v>
      </c>
      <c r="C13" s="30">
        <v>4</v>
      </c>
      <c r="D13" s="31">
        <v>3</v>
      </c>
      <c r="E13" s="30">
        <v>7</v>
      </c>
      <c r="F13" s="32">
        <v>9</v>
      </c>
      <c r="G13" s="31">
        <v>0</v>
      </c>
      <c r="H13" s="33">
        <v>1</v>
      </c>
      <c r="I13" s="32">
        <v>0</v>
      </c>
      <c r="M13" s="10"/>
      <c r="N13" s="10"/>
      <c r="O13" s="10"/>
      <c r="P13" s="10"/>
      <c r="CG13" s="6"/>
      <c r="CH13" s="6"/>
      <c r="CI13" s="6"/>
      <c r="CJ13" s="6"/>
      <c r="CK13" s="6"/>
      <c r="CL13" s="6"/>
      <c r="CM13" s="6"/>
    </row>
    <row r="14" spans="1:91" ht="16.149999999999999" customHeight="1" x14ac:dyDescent="0.2">
      <c r="A14" s="28" t="s">
        <v>18</v>
      </c>
      <c r="B14" s="29">
        <f t="shared" si="0"/>
        <v>8</v>
      </c>
      <c r="C14" s="30">
        <v>4</v>
      </c>
      <c r="D14" s="31">
        <v>4</v>
      </c>
      <c r="E14" s="30">
        <v>8</v>
      </c>
      <c r="F14" s="31">
        <v>3</v>
      </c>
      <c r="G14" s="31">
        <v>0</v>
      </c>
      <c r="H14" s="34">
        <v>2</v>
      </c>
      <c r="I14" s="31">
        <v>0</v>
      </c>
      <c r="M14" s="10"/>
      <c r="N14" s="10"/>
      <c r="O14" s="10"/>
      <c r="P14" s="10"/>
      <c r="CG14" s="6"/>
      <c r="CH14" s="6"/>
      <c r="CI14" s="6"/>
      <c r="CJ14" s="6"/>
      <c r="CK14" s="6"/>
      <c r="CL14" s="6"/>
      <c r="CM14" s="6"/>
    </row>
    <row r="15" spans="1:91" ht="16.149999999999999" customHeight="1" x14ac:dyDescent="0.2">
      <c r="A15" s="28" t="s">
        <v>19</v>
      </c>
      <c r="B15" s="29">
        <f t="shared" si="0"/>
        <v>17</v>
      </c>
      <c r="C15" s="30">
        <v>5</v>
      </c>
      <c r="D15" s="31">
        <v>12</v>
      </c>
      <c r="E15" s="30">
        <v>17</v>
      </c>
      <c r="F15" s="31">
        <v>2</v>
      </c>
      <c r="G15" s="31">
        <v>0</v>
      </c>
      <c r="H15" s="34">
        <v>5</v>
      </c>
      <c r="I15" s="31">
        <v>0</v>
      </c>
      <c r="M15" s="10"/>
      <c r="N15" s="10"/>
      <c r="O15" s="10"/>
      <c r="P15" s="10"/>
      <c r="CG15" s="6"/>
      <c r="CH15" s="6"/>
      <c r="CI15" s="6"/>
      <c r="CJ15" s="6"/>
      <c r="CK15" s="6"/>
      <c r="CL15" s="6"/>
      <c r="CM15" s="6"/>
    </row>
    <row r="16" spans="1:91" ht="25.15" customHeight="1" x14ac:dyDescent="0.2">
      <c r="A16" s="28" t="s">
        <v>20</v>
      </c>
      <c r="B16" s="29">
        <f t="shared" si="0"/>
        <v>0</v>
      </c>
      <c r="C16" s="30">
        <v>0</v>
      </c>
      <c r="D16" s="31">
        <v>0</v>
      </c>
      <c r="E16" s="30">
        <v>0</v>
      </c>
      <c r="F16" s="31">
        <v>13</v>
      </c>
      <c r="G16" s="35">
        <v>0</v>
      </c>
      <c r="H16" s="34">
        <v>0</v>
      </c>
      <c r="I16" s="31">
        <v>0</v>
      </c>
      <c r="M16" s="10"/>
      <c r="N16" s="10"/>
      <c r="O16" s="10"/>
      <c r="P16" s="10"/>
      <c r="CG16" s="6"/>
      <c r="CH16" s="6"/>
      <c r="CI16" s="6"/>
      <c r="CJ16" s="6"/>
      <c r="CK16" s="6"/>
      <c r="CL16" s="6"/>
      <c r="CM16" s="6"/>
    </row>
    <row r="17" spans="1:93" ht="16.149999999999999" customHeight="1" x14ac:dyDescent="0.2">
      <c r="A17" s="28" t="s">
        <v>21</v>
      </c>
      <c r="B17" s="29">
        <f t="shared" si="0"/>
        <v>0</v>
      </c>
      <c r="C17" s="30">
        <v>0</v>
      </c>
      <c r="D17" s="31">
        <v>0</v>
      </c>
      <c r="E17" s="30">
        <v>0</v>
      </c>
      <c r="F17" s="31">
        <v>0</v>
      </c>
      <c r="G17" s="35">
        <v>0</v>
      </c>
      <c r="H17" s="34">
        <v>0</v>
      </c>
      <c r="I17" s="31">
        <v>0</v>
      </c>
      <c r="M17" s="10"/>
      <c r="N17" s="10"/>
      <c r="O17" s="10"/>
      <c r="P17" s="10"/>
      <c r="CG17" s="6"/>
      <c r="CH17" s="6"/>
      <c r="CI17" s="6"/>
      <c r="CJ17" s="6"/>
      <c r="CK17" s="6"/>
      <c r="CL17" s="6"/>
      <c r="CM17" s="6"/>
    </row>
    <row r="18" spans="1:93" ht="16.149999999999999" customHeight="1" x14ac:dyDescent="0.2">
      <c r="A18" s="28" t="s">
        <v>22</v>
      </c>
      <c r="B18" s="29">
        <f t="shared" si="0"/>
        <v>0</v>
      </c>
      <c r="C18" s="30">
        <v>0</v>
      </c>
      <c r="D18" s="31">
        <v>0</v>
      </c>
      <c r="E18" s="30">
        <v>0</v>
      </c>
      <c r="F18" s="31">
        <v>0</v>
      </c>
      <c r="G18" s="35">
        <v>0</v>
      </c>
      <c r="H18" s="34">
        <v>0</v>
      </c>
      <c r="I18" s="31">
        <v>0</v>
      </c>
      <c r="M18" s="10"/>
      <c r="N18" s="10"/>
      <c r="O18" s="10"/>
      <c r="P18" s="10"/>
      <c r="CG18" s="6"/>
      <c r="CH18" s="6"/>
      <c r="CI18" s="6"/>
      <c r="CJ18" s="6"/>
      <c r="CK18" s="6"/>
      <c r="CL18" s="6"/>
      <c r="CM18" s="6"/>
    </row>
    <row r="19" spans="1:93" ht="16.149999999999999" customHeight="1" x14ac:dyDescent="0.2">
      <c r="A19" s="28" t="s">
        <v>23</v>
      </c>
      <c r="B19" s="29">
        <f t="shared" si="0"/>
        <v>0</v>
      </c>
      <c r="C19" s="30">
        <v>0</v>
      </c>
      <c r="D19" s="31">
        <v>0</v>
      </c>
      <c r="E19" s="30">
        <v>0</v>
      </c>
      <c r="F19" s="31">
        <v>0</v>
      </c>
      <c r="G19" s="31">
        <v>0</v>
      </c>
      <c r="H19" s="34">
        <v>0</v>
      </c>
      <c r="I19" s="31">
        <v>0</v>
      </c>
      <c r="M19" s="10"/>
      <c r="N19" s="10"/>
      <c r="O19" s="10"/>
      <c r="P19" s="10"/>
      <c r="CG19" s="6"/>
      <c r="CH19" s="6"/>
      <c r="CI19" s="6"/>
      <c r="CJ19" s="6"/>
      <c r="CK19" s="6"/>
      <c r="CL19" s="6"/>
      <c r="CM19" s="6"/>
    </row>
    <row r="20" spans="1:93" ht="16.149999999999999" customHeight="1" x14ac:dyDescent="0.2">
      <c r="A20" s="28" t="s">
        <v>24</v>
      </c>
      <c r="B20" s="29">
        <f t="shared" si="0"/>
        <v>17</v>
      </c>
      <c r="C20" s="30">
        <v>6</v>
      </c>
      <c r="D20" s="31">
        <v>11</v>
      </c>
      <c r="E20" s="30">
        <v>17</v>
      </c>
      <c r="F20" s="31">
        <v>11</v>
      </c>
      <c r="G20" s="31">
        <v>0</v>
      </c>
      <c r="H20" s="34">
        <v>4</v>
      </c>
      <c r="I20" s="31">
        <v>0</v>
      </c>
      <c r="M20" s="10"/>
      <c r="N20" s="10"/>
      <c r="O20" s="10"/>
      <c r="P20" s="10"/>
      <c r="CG20" s="6"/>
      <c r="CH20" s="6"/>
      <c r="CI20" s="6"/>
      <c r="CJ20" s="6"/>
      <c r="CK20" s="6"/>
      <c r="CL20" s="6"/>
      <c r="CM20" s="6"/>
    </row>
    <row r="21" spans="1:93" ht="16.149999999999999" customHeight="1" x14ac:dyDescent="0.2">
      <c r="A21" s="28" t="s">
        <v>25</v>
      </c>
      <c r="B21" s="29">
        <f t="shared" si="0"/>
        <v>0</v>
      </c>
      <c r="C21" s="30">
        <v>0</v>
      </c>
      <c r="D21" s="31">
        <v>0</v>
      </c>
      <c r="E21" s="30">
        <v>0</v>
      </c>
      <c r="F21" s="31">
        <v>0</v>
      </c>
      <c r="G21" s="31">
        <v>0</v>
      </c>
      <c r="H21" s="34">
        <v>0</v>
      </c>
      <c r="I21" s="31">
        <v>0</v>
      </c>
      <c r="M21" s="10"/>
      <c r="N21" s="10"/>
      <c r="O21" s="10"/>
      <c r="P21" s="10"/>
      <c r="CG21" s="6"/>
      <c r="CH21" s="6"/>
      <c r="CI21" s="6"/>
      <c r="CJ21" s="6"/>
      <c r="CK21" s="6"/>
      <c r="CL21" s="6"/>
      <c r="CM21" s="6"/>
    </row>
    <row r="22" spans="1:93" ht="16.149999999999999" customHeight="1" x14ac:dyDescent="0.2">
      <c r="A22" s="36" t="s">
        <v>26</v>
      </c>
      <c r="B22" s="37">
        <f t="shared" si="0"/>
        <v>0</v>
      </c>
      <c r="C22" s="30">
        <v>0</v>
      </c>
      <c r="D22" s="31">
        <v>0</v>
      </c>
      <c r="E22" s="30">
        <v>0</v>
      </c>
      <c r="F22" s="31">
        <v>0</v>
      </c>
      <c r="G22" s="31">
        <v>0</v>
      </c>
      <c r="H22" s="34">
        <v>0</v>
      </c>
      <c r="I22" s="32">
        <v>0</v>
      </c>
      <c r="M22" s="10"/>
      <c r="N22" s="10"/>
      <c r="O22" s="10"/>
      <c r="P22" s="10"/>
      <c r="CG22" s="6"/>
      <c r="CH22" s="6"/>
      <c r="CI22" s="6"/>
      <c r="CJ22" s="6"/>
      <c r="CK22" s="6"/>
      <c r="CL22" s="6"/>
      <c r="CM22" s="6"/>
    </row>
    <row r="23" spans="1:93" ht="16.149999999999999" customHeight="1" x14ac:dyDescent="0.2">
      <c r="A23" s="38" t="s">
        <v>27</v>
      </c>
      <c r="B23" s="37">
        <f t="shared" si="0"/>
        <v>0</v>
      </c>
      <c r="C23" s="30">
        <v>0</v>
      </c>
      <c r="D23" s="31">
        <v>0</v>
      </c>
      <c r="E23" s="30">
        <v>0</v>
      </c>
      <c r="F23" s="31">
        <v>0</v>
      </c>
      <c r="G23" s="31">
        <v>0</v>
      </c>
      <c r="H23" s="34">
        <v>0</v>
      </c>
      <c r="I23" s="32">
        <v>0</v>
      </c>
      <c r="N23" s="10"/>
      <c r="O23" s="10"/>
      <c r="P23" s="10"/>
      <c r="CG23" s="6"/>
      <c r="CH23" s="6"/>
      <c r="CI23" s="6"/>
      <c r="CJ23" s="6"/>
      <c r="CK23" s="6"/>
      <c r="CL23" s="6"/>
      <c r="CM23" s="6"/>
    </row>
    <row r="24" spans="1:93" ht="16.149999999999999" customHeight="1" thickBot="1" x14ac:dyDescent="0.25">
      <c r="A24" s="39" t="s">
        <v>28</v>
      </c>
      <c r="B24" s="40">
        <f t="shared" si="0"/>
        <v>0</v>
      </c>
      <c r="C24" s="41">
        <v>0</v>
      </c>
      <c r="D24" s="42">
        <v>0</v>
      </c>
      <c r="E24" s="41">
        <v>0</v>
      </c>
      <c r="F24" s="42">
        <v>0</v>
      </c>
      <c r="G24" s="42">
        <v>0</v>
      </c>
      <c r="H24" s="43">
        <v>0</v>
      </c>
      <c r="I24" s="44">
        <v>0</v>
      </c>
      <c r="N24" s="10"/>
      <c r="O24" s="10"/>
      <c r="P24" s="10"/>
      <c r="CG24" s="6"/>
      <c r="CH24" s="6"/>
      <c r="CI24" s="6"/>
      <c r="CJ24" s="6"/>
      <c r="CK24" s="6"/>
      <c r="CL24" s="6"/>
      <c r="CM24" s="6"/>
    </row>
    <row r="25" spans="1:93" ht="16.149999999999999" customHeight="1" thickTop="1" x14ac:dyDescent="0.2">
      <c r="A25" s="45" t="s">
        <v>29</v>
      </c>
      <c r="B25" s="23">
        <f t="shared" si="0"/>
        <v>3027</v>
      </c>
      <c r="C25" s="24">
        <v>976</v>
      </c>
      <c r="D25" s="25">
        <v>2051</v>
      </c>
      <c r="E25" s="46"/>
      <c r="F25" s="47"/>
      <c r="G25" s="48"/>
      <c r="H25" s="49"/>
      <c r="I25" s="47"/>
      <c r="M25" s="10"/>
      <c r="N25" s="10"/>
      <c r="O25" s="10"/>
      <c r="P25" s="10"/>
      <c r="CG25" s="6"/>
      <c r="CH25" s="6"/>
      <c r="CI25" s="6"/>
      <c r="CJ25" s="6"/>
      <c r="CK25" s="6"/>
      <c r="CL25" s="6"/>
      <c r="CM25" s="6"/>
    </row>
    <row r="26" spans="1:93" ht="16.149999999999999" customHeight="1" x14ac:dyDescent="0.2">
      <c r="A26" s="50" t="s">
        <v>30</v>
      </c>
      <c r="B26" s="29">
        <f t="shared" si="0"/>
        <v>1</v>
      </c>
      <c r="C26" s="30">
        <v>1</v>
      </c>
      <c r="D26" s="31"/>
      <c r="E26" s="51"/>
      <c r="F26" s="52"/>
      <c r="G26" s="53"/>
      <c r="H26" s="54"/>
      <c r="I26" s="52"/>
      <c r="M26" s="10"/>
      <c r="N26" s="10"/>
      <c r="O26" s="10"/>
      <c r="P26" s="10"/>
      <c r="CG26" s="6"/>
      <c r="CH26" s="6"/>
      <c r="CI26" s="6"/>
      <c r="CJ26" s="6"/>
      <c r="CK26" s="6"/>
      <c r="CL26" s="6"/>
      <c r="CM26" s="6"/>
    </row>
    <row r="27" spans="1:93" ht="16.149999999999999" customHeight="1" x14ac:dyDescent="0.2">
      <c r="A27" s="50" t="s">
        <v>31</v>
      </c>
      <c r="B27" s="29">
        <f t="shared" si="0"/>
        <v>55</v>
      </c>
      <c r="C27" s="30">
        <v>10</v>
      </c>
      <c r="D27" s="31">
        <v>45</v>
      </c>
      <c r="E27" s="51"/>
      <c r="F27" s="52"/>
      <c r="G27" s="53"/>
      <c r="H27" s="54"/>
      <c r="I27" s="52"/>
      <c r="M27" s="10"/>
      <c r="N27" s="10"/>
      <c r="O27" s="10"/>
      <c r="P27" s="10"/>
      <c r="CG27" s="6"/>
      <c r="CH27" s="6"/>
      <c r="CI27" s="6"/>
      <c r="CJ27" s="6"/>
      <c r="CK27" s="6"/>
      <c r="CL27" s="6"/>
      <c r="CM27" s="6"/>
    </row>
    <row r="28" spans="1:93" ht="16.149999999999999" customHeight="1" x14ac:dyDescent="0.2">
      <c r="A28" s="50" t="s">
        <v>32</v>
      </c>
      <c r="B28" s="29">
        <f t="shared" si="0"/>
        <v>2</v>
      </c>
      <c r="C28" s="30"/>
      <c r="D28" s="31">
        <v>2</v>
      </c>
      <c r="E28" s="46"/>
      <c r="F28" s="47"/>
      <c r="G28" s="48"/>
      <c r="H28" s="49"/>
      <c r="I28" s="47"/>
      <c r="M28" s="10"/>
      <c r="N28" s="10"/>
      <c r="O28" s="10"/>
      <c r="P28" s="10"/>
      <c r="CG28" s="6"/>
      <c r="CH28" s="6"/>
      <c r="CI28" s="6"/>
      <c r="CJ28" s="6"/>
      <c r="CK28" s="6"/>
      <c r="CL28" s="6"/>
      <c r="CM28" s="6"/>
    </row>
    <row r="29" spans="1:93" ht="16.149999999999999" customHeight="1" x14ac:dyDescent="0.2">
      <c r="A29" s="134" t="s">
        <v>33</v>
      </c>
      <c r="B29" s="56">
        <f t="shared" si="0"/>
        <v>9</v>
      </c>
      <c r="C29" s="57">
        <v>6</v>
      </c>
      <c r="D29" s="58">
        <v>3</v>
      </c>
      <c r="E29" s="59"/>
      <c r="F29" s="60"/>
      <c r="G29" s="61"/>
      <c r="H29" s="62"/>
      <c r="I29" s="60"/>
      <c r="M29" s="10"/>
      <c r="N29" s="10"/>
      <c r="O29" s="10"/>
      <c r="P29" s="10"/>
      <c r="CG29" s="6"/>
      <c r="CH29" s="6"/>
      <c r="CI29" s="6"/>
      <c r="CJ29" s="6"/>
      <c r="CK29" s="6"/>
      <c r="CL29" s="6"/>
      <c r="CM29" s="6"/>
    </row>
    <row r="30" spans="1:93" ht="31.9" customHeight="1" x14ac:dyDescent="0.2">
      <c r="A30" s="63" t="s">
        <v>34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CG30" s="6"/>
      <c r="CH30" s="6"/>
      <c r="CI30" s="6"/>
      <c r="CJ30" s="6"/>
      <c r="CK30" s="6"/>
      <c r="CL30" s="6"/>
      <c r="CM30" s="6"/>
    </row>
    <row r="31" spans="1:93" ht="16.149999999999999" customHeight="1" x14ac:dyDescent="0.2">
      <c r="A31" s="186" t="s">
        <v>35</v>
      </c>
      <c r="B31" s="187"/>
      <c r="C31" s="184" t="s">
        <v>36</v>
      </c>
      <c r="D31" s="190"/>
      <c r="E31" s="190"/>
      <c r="F31" s="191"/>
      <c r="G31" s="190" t="s">
        <v>37</v>
      </c>
      <c r="H31" s="190"/>
      <c r="I31" s="190"/>
      <c r="J31" s="190"/>
      <c r="K31" s="190" t="s">
        <v>38</v>
      </c>
      <c r="L31" s="190"/>
      <c r="M31" s="190"/>
      <c r="N31" s="64"/>
      <c r="O31" s="10"/>
      <c r="P31" s="10"/>
      <c r="Q31" s="10"/>
      <c r="BY31" s="2"/>
      <c r="CA31" s="3"/>
      <c r="CH31" s="6"/>
      <c r="CI31" s="6"/>
      <c r="CJ31" s="6"/>
      <c r="CK31" s="6"/>
      <c r="CL31" s="6"/>
      <c r="CM31" s="6"/>
      <c r="CN31" s="6"/>
      <c r="CO31" s="4"/>
    </row>
    <row r="32" spans="1:93" ht="77.25" customHeight="1" x14ac:dyDescent="0.2">
      <c r="A32" s="188"/>
      <c r="B32" s="189"/>
      <c r="C32" s="14" t="s">
        <v>39</v>
      </c>
      <c r="D32" s="65" t="s">
        <v>40</v>
      </c>
      <c r="E32" s="65" t="s">
        <v>41</v>
      </c>
      <c r="F32" s="66" t="s">
        <v>42</v>
      </c>
      <c r="G32" s="137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4" t="s">
        <v>48</v>
      </c>
      <c r="M32" s="135" t="s">
        <v>49</v>
      </c>
      <c r="N32" s="72"/>
      <c r="O32" s="10"/>
      <c r="P32" s="10"/>
      <c r="BY32" s="2"/>
      <c r="CA32" s="3"/>
      <c r="CH32" s="6"/>
      <c r="CI32" s="6"/>
      <c r="CJ32" s="6"/>
      <c r="CK32" s="6"/>
      <c r="CL32" s="6"/>
      <c r="CM32" s="6"/>
      <c r="CN32" s="6"/>
      <c r="CO32" s="4"/>
    </row>
    <row r="33" spans="1:93" ht="16.149999999999999" customHeight="1" x14ac:dyDescent="0.2">
      <c r="A33" s="192" t="s">
        <v>50</v>
      </c>
      <c r="B33" s="193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10"/>
      <c r="P33" s="10"/>
      <c r="BY33" s="2"/>
      <c r="CA33" s="3"/>
      <c r="CH33" s="6"/>
      <c r="CI33" s="6"/>
      <c r="CJ33" s="6"/>
      <c r="CK33" s="6"/>
      <c r="CL33" s="6"/>
      <c r="CM33" s="6"/>
      <c r="CN33" s="6"/>
      <c r="CO33" s="4"/>
    </row>
    <row r="34" spans="1:93" ht="16.149999999999999" customHeight="1" x14ac:dyDescent="0.2">
      <c r="A34" s="174" t="s">
        <v>51</v>
      </c>
      <c r="B34" s="175"/>
      <c r="C34" s="30"/>
      <c r="D34" s="33"/>
      <c r="E34" s="33"/>
      <c r="F34" s="33"/>
      <c r="G34" s="34"/>
      <c r="H34" s="33"/>
      <c r="I34" s="33"/>
      <c r="J34" s="32"/>
      <c r="K34" s="80">
        <f>SUM(L34+M34)</f>
        <v>0</v>
      </c>
      <c r="L34" s="30"/>
      <c r="M34" s="31"/>
      <c r="N34" s="79"/>
      <c r="O34" s="10"/>
      <c r="P34" s="10"/>
      <c r="BY34" s="2"/>
      <c r="CA34" s="3"/>
      <c r="CH34" s="6"/>
      <c r="CI34" s="6"/>
      <c r="CJ34" s="6"/>
      <c r="CK34" s="6"/>
      <c r="CL34" s="6"/>
      <c r="CM34" s="6"/>
      <c r="CN34" s="6"/>
      <c r="CO34" s="4"/>
    </row>
    <row r="35" spans="1:93" ht="16.149999999999999" customHeight="1" x14ac:dyDescent="0.2">
      <c r="A35" s="174" t="s">
        <v>52</v>
      </c>
      <c r="B35" s="175"/>
      <c r="C35" s="30"/>
      <c r="D35" s="33"/>
      <c r="E35" s="33"/>
      <c r="F35" s="33"/>
      <c r="G35" s="34"/>
      <c r="H35" s="33"/>
      <c r="I35" s="33"/>
      <c r="J35" s="32"/>
      <c r="K35" s="80">
        <f>SUM(L35+M35)</f>
        <v>0</v>
      </c>
      <c r="L35" s="30"/>
      <c r="M35" s="31"/>
      <c r="N35" s="79"/>
      <c r="O35" s="10"/>
      <c r="P35" s="10"/>
      <c r="BY35" s="2"/>
      <c r="CA35" s="3"/>
      <c r="CH35" s="6"/>
      <c r="CI35" s="6"/>
      <c r="CJ35" s="6"/>
      <c r="CK35" s="6"/>
      <c r="CL35" s="6"/>
      <c r="CM35" s="6"/>
      <c r="CN35" s="6"/>
      <c r="CO35" s="4"/>
    </row>
    <row r="36" spans="1:93" ht="16.149999999999999" customHeight="1" x14ac:dyDescent="0.2">
      <c r="A36" s="174" t="s">
        <v>53</v>
      </c>
      <c r="B36" s="175"/>
      <c r="C36" s="30"/>
      <c r="D36" s="33">
        <v>1</v>
      </c>
      <c r="E36" s="33"/>
      <c r="F36" s="33"/>
      <c r="G36" s="34"/>
      <c r="H36" s="33"/>
      <c r="I36" s="33"/>
      <c r="J36" s="32"/>
      <c r="K36" s="80">
        <f>SUM(L36+M36)</f>
        <v>22</v>
      </c>
      <c r="L36" s="30">
        <v>4</v>
      </c>
      <c r="M36" s="31">
        <v>18</v>
      </c>
      <c r="N36" s="79"/>
      <c r="O36" s="10"/>
      <c r="P36" s="10"/>
      <c r="BY36" s="2"/>
      <c r="CA36" s="3"/>
      <c r="CH36" s="6"/>
      <c r="CI36" s="6"/>
      <c r="CJ36" s="6"/>
      <c r="CK36" s="6"/>
      <c r="CL36" s="6"/>
      <c r="CM36" s="6"/>
      <c r="CN36" s="6"/>
      <c r="CO36" s="4"/>
    </row>
    <row r="37" spans="1:93" ht="16.149999999999999" customHeight="1" x14ac:dyDescent="0.2">
      <c r="A37" s="174" t="s">
        <v>54</v>
      </c>
      <c r="B37" s="175"/>
      <c r="C37" s="30"/>
      <c r="D37" s="33"/>
      <c r="E37" s="33"/>
      <c r="F37" s="33"/>
      <c r="G37" s="34"/>
      <c r="H37" s="33"/>
      <c r="I37" s="33"/>
      <c r="J37" s="32"/>
      <c r="K37" s="81"/>
      <c r="L37" s="51"/>
      <c r="M37" s="53"/>
      <c r="N37" s="79"/>
      <c r="O37" s="10"/>
      <c r="P37" s="10"/>
      <c r="BY37" s="2"/>
      <c r="CA37" s="3"/>
      <c r="CH37" s="6"/>
      <c r="CI37" s="6"/>
      <c r="CJ37" s="6"/>
      <c r="CK37" s="6"/>
      <c r="CL37" s="6"/>
      <c r="CM37" s="6"/>
      <c r="CN37" s="6"/>
      <c r="CO37" s="4"/>
    </row>
    <row r="38" spans="1:93" ht="16.149999999999999" customHeight="1" x14ac:dyDescent="0.2">
      <c r="A38" s="174" t="s">
        <v>55</v>
      </c>
      <c r="B38" s="175"/>
      <c r="C38" s="30"/>
      <c r="D38" s="33"/>
      <c r="E38" s="33"/>
      <c r="F38" s="33"/>
      <c r="G38" s="34"/>
      <c r="H38" s="33"/>
      <c r="I38" s="33"/>
      <c r="J38" s="32"/>
      <c r="K38" s="81"/>
      <c r="L38" s="51"/>
      <c r="M38" s="53"/>
      <c r="N38" s="79"/>
      <c r="O38" s="10"/>
      <c r="P38" s="10"/>
      <c r="BY38" s="2"/>
      <c r="CA38" s="3"/>
      <c r="CH38" s="6"/>
      <c r="CI38" s="6"/>
      <c r="CJ38" s="6"/>
      <c r="CK38" s="6"/>
      <c r="CL38" s="6"/>
      <c r="CM38" s="6"/>
      <c r="CN38" s="6"/>
      <c r="CO38" s="4"/>
    </row>
    <row r="39" spans="1:93" ht="16.149999999999999" customHeight="1" x14ac:dyDescent="0.2">
      <c r="A39" s="174" t="s">
        <v>56</v>
      </c>
      <c r="B39" s="175"/>
      <c r="C39" s="30"/>
      <c r="D39" s="33"/>
      <c r="E39" s="33"/>
      <c r="F39" s="33"/>
      <c r="G39" s="34"/>
      <c r="H39" s="33"/>
      <c r="I39" s="33"/>
      <c r="J39" s="32"/>
      <c r="K39" s="35"/>
      <c r="L39" s="51"/>
      <c r="M39" s="53"/>
      <c r="N39" s="79"/>
      <c r="O39" s="10"/>
      <c r="P39" s="10"/>
      <c r="BY39" s="2"/>
      <c r="CA39" s="3"/>
      <c r="CH39" s="6"/>
      <c r="CI39" s="6"/>
      <c r="CJ39" s="6"/>
      <c r="CK39" s="6"/>
      <c r="CL39" s="6"/>
      <c r="CM39" s="6"/>
      <c r="CN39" s="6"/>
      <c r="CO39" s="4"/>
    </row>
    <row r="40" spans="1:93" ht="16.149999999999999" customHeight="1" x14ac:dyDescent="0.2">
      <c r="A40" s="174" t="s">
        <v>57</v>
      </c>
      <c r="B40" s="175"/>
      <c r="C40" s="30"/>
      <c r="D40" s="33"/>
      <c r="E40" s="33"/>
      <c r="F40" s="33"/>
      <c r="G40" s="34"/>
      <c r="H40" s="33"/>
      <c r="I40" s="33"/>
      <c r="J40" s="32"/>
      <c r="K40" s="35"/>
      <c r="L40" s="51"/>
      <c r="M40" s="53"/>
      <c r="N40" s="79"/>
      <c r="O40" s="10"/>
      <c r="P40" s="10"/>
      <c r="BY40" s="2"/>
      <c r="CA40" s="3"/>
      <c r="CH40" s="6"/>
      <c r="CI40" s="6"/>
      <c r="CJ40" s="6"/>
      <c r="CK40" s="6"/>
      <c r="CL40" s="6"/>
      <c r="CM40" s="6"/>
      <c r="CN40" s="6"/>
      <c r="CO40" s="4"/>
    </row>
    <row r="41" spans="1:93" ht="16.149999999999999" customHeight="1" x14ac:dyDescent="0.2">
      <c r="A41" s="174" t="s">
        <v>58</v>
      </c>
      <c r="B41" s="175"/>
      <c r="C41" s="30"/>
      <c r="D41" s="33"/>
      <c r="E41" s="33"/>
      <c r="F41" s="33"/>
      <c r="G41" s="34"/>
      <c r="H41" s="33"/>
      <c r="I41" s="33"/>
      <c r="J41" s="32"/>
      <c r="K41" s="80">
        <f>SUM(L41+M41)</f>
        <v>0</v>
      </c>
      <c r="L41" s="30"/>
      <c r="M41" s="31"/>
      <c r="N41" s="79"/>
      <c r="O41" s="10"/>
      <c r="P41" s="10"/>
      <c r="BY41" s="2"/>
      <c r="CA41" s="3"/>
      <c r="CH41" s="6"/>
      <c r="CI41" s="6"/>
      <c r="CJ41" s="6"/>
      <c r="CK41" s="6"/>
      <c r="CL41" s="6"/>
      <c r="CM41" s="6"/>
      <c r="CN41" s="6"/>
      <c r="CO41" s="4"/>
    </row>
    <row r="42" spans="1:93" ht="16.149999999999999" customHeight="1" x14ac:dyDescent="0.2">
      <c r="A42" s="176" t="s">
        <v>59</v>
      </c>
      <c r="B42" s="177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10"/>
      <c r="P42" s="10"/>
      <c r="BY42" s="2"/>
      <c r="CA42" s="3"/>
      <c r="CH42" s="6"/>
      <c r="CI42" s="6"/>
      <c r="CJ42" s="6"/>
      <c r="CK42" s="6"/>
      <c r="CL42" s="6"/>
      <c r="CM42" s="6"/>
      <c r="CN42" s="6"/>
      <c r="CO42" s="4"/>
    </row>
    <row r="43" spans="1:93" ht="16.149999999999999" customHeight="1" x14ac:dyDescent="0.2">
      <c r="A43" s="178" t="s">
        <v>60</v>
      </c>
      <c r="B43" s="179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10"/>
      <c r="P43" s="10"/>
      <c r="BY43" s="2"/>
      <c r="CA43" s="3"/>
      <c r="CH43" s="6"/>
      <c r="CI43" s="6"/>
      <c r="CJ43" s="6"/>
      <c r="CK43" s="6"/>
      <c r="CL43" s="6"/>
      <c r="CM43" s="6"/>
      <c r="CN43" s="6"/>
      <c r="CO43" s="4"/>
    </row>
    <row r="44" spans="1:93" ht="16.149999999999999" customHeight="1" x14ac:dyDescent="0.2">
      <c r="A44" s="180" t="s">
        <v>61</v>
      </c>
      <c r="B44" s="181"/>
      <c r="C44" s="91">
        <f t="shared" ref="C44:J44" si="2">SUM(C33:C43)</f>
        <v>0</v>
      </c>
      <c r="D44" s="92">
        <f>SUM(D33:D43)</f>
        <v>1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22</v>
      </c>
      <c r="L44" s="91">
        <f>SUM(L33+L34+L35+L36+L41+L43)</f>
        <v>4</v>
      </c>
      <c r="M44" s="96">
        <f>SUM(M33+M34+M35+M36+M41+M43)</f>
        <v>18</v>
      </c>
      <c r="N44" s="79"/>
      <c r="O44" s="10"/>
      <c r="P44" s="10"/>
      <c r="BY44" s="2"/>
      <c r="CA44" s="3"/>
      <c r="CH44" s="6"/>
      <c r="CI44" s="6"/>
      <c r="CJ44" s="6"/>
      <c r="CK44" s="6"/>
      <c r="CL44" s="6"/>
      <c r="CM44" s="6"/>
      <c r="CN44" s="6"/>
      <c r="CO44" s="4"/>
    </row>
    <row r="45" spans="1:93" ht="16.149999999999999" customHeight="1" x14ac:dyDescent="0.2">
      <c r="A45" s="182" t="s">
        <v>62</v>
      </c>
      <c r="B45" s="183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10"/>
      <c r="P45" s="10"/>
      <c r="BY45" s="2"/>
      <c r="CA45" s="3"/>
      <c r="CH45" s="6"/>
      <c r="CI45" s="6"/>
      <c r="CJ45" s="6"/>
      <c r="CK45" s="6"/>
      <c r="CL45" s="6"/>
      <c r="CM45" s="6"/>
      <c r="CN45" s="6"/>
      <c r="CO45" s="4"/>
    </row>
    <row r="46" spans="1:93" ht="31.9" customHeight="1" x14ac:dyDescent="0.2">
      <c r="A46" s="8" t="s">
        <v>63</v>
      </c>
      <c r="B46" s="102"/>
      <c r="C46" s="103"/>
      <c r="D46" s="104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CG46" s="6"/>
      <c r="CH46" s="6"/>
      <c r="CI46" s="6"/>
      <c r="CJ46" s="6"/>
      <c r="CK46" s="6"/>
      <c r="CL46" s="6"/>
      <c r="CM46" s="6"/>
    </row>
    <row r="47" spans="1:93" ht="25.15" customHeight="1" x14ac:dyDescent="0.2">
      <c r="A47" s="184" t="s">
        <v>64</v>
      </c>
      <c r="B47" s="185"/>
      <c r="C47" s="70" t="s">
        <v>65</v>
      </c>
      <c r="D47" s="135" t="s">
        <v>66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CG47" s="6"/>
      <c r="CH47" s="6"/>
      <c r="CI47" s="6"/>
      <c r="CJ47" s="6"/>
      <c r="CK47" s="6"/>
      <c r="CL47" s="6"/>
      <c r="CM47" s="6"/>
    </row>
    <row r="48" spans="1:93" ht="16.149999999999999" customHeight="1" x14ac:dyDescent="0.2">
      <c r="A48" s="170" t="s">
        <v>67</v>
      </c>
      <c r="B48" s="171"/>
      <c r="C48" s="105"/>
      <c r="D48" s="90"/>
      <c r="E48" s="7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CA48" s="4" t="str">
        <f>IF(D48&gt;C48,"Casos/Instituciones deben ser menor o iguales al total Reuniones A. Mayor","")</f>
        <v/>
      </c>
      <c r="CG48" s="6"/>
      <c r="CH48" s="6"/>
      <c r="CI48" s="6"/>
      <c r="CJ48" s="6"/>
      <c r="CK48" s="6"/>
      <c r="CL48" s="6"/>
      <c r="CM48" s="6"/>
    </row>
    <row r="49" spans="1:91" ht="16.149999999999999" customHeight="1" x14ac:dyDescent="0.2">
      <c r="A49" s="172" t="s">
        <v>68</v>
      </c>
      <c r="B49" s="173"/>
      <c r="C49" s="106"/>
      <c r="D49" s="6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CG49" s="6"/>
      <c r="CH49" s="6"/>
      <c r="CI49" s="6"/>
      <c r="CJ49" s="6"/>
      <c r="CK49" s="6"/>
      <c r="CL49" s="6"/>
      <c r="CM49" s="6"/>
    </row>
    <row r="50" spans="1:91" x14ac:dyDescent="0.2">
      <c r="CG50" s="6"/>
      <c r="CH50" s="6"/>
      <c r="CI50" s="6"/>
      <c r="CJ50" s="6"/>
      <c r="CK50" s="6"/>
      <c r="CL50" s="6"/>
      <c r="CM50" s="6"/>
    </row>
    <row r="194" spans="1:104" ht="11.25" customHeight="1" x14ac:dyDescent="0.2"/>
    <row r="195" spans="1:104" s="107" customFormat="1" hidden="1" x14ac:dyDescent="0.2">
      <c r="A195" s="107">
        <f>SUM(B11,B25:B29,C44:M44,C48:C49)</f>
        <v>3204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</row>
  </sheetData>
  <mergeCells count="26">
    <mergeCell ref="A6:P6"/>
    <mergeCell ref="A9:A10"/>
    <mergeCell ref="B9:D9"/>
    <mergeCell ref="E9:F9"/>
    <mergeCell ref="G9:G10"/>
    <mergeCell ref="H9:I9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48:B48"/>
    <mergeCell ref="A49:B49"/>
    <mergeCell ref="A41:B41"/>
    <mergeCell ref="A42:B42"/>
    <mergeCell ref="A43:B43"/>
    <mergeCell ref="A44:B44"/>
    <mergeCell ref="A45:B45"/>
    <mergeCell ref="A47:B47"/>
  </mergeCells>
  <dataValidations count="1">
    <dataValidation type="whole" operator="greaterThanOrEqual" allowBlank="1" showInputMessage="1" showErrorMessage="1" error="Valor no Permitido" sqref="A9:M49" xr:uid="{162F7421-4DC4-44F2-B4A3-8B369FF21BB4}">
      <formula1>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Z195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55.5703125" style="2" customWidth="1"/>
    <col min="2" max="2" width="14.5703125" style="2" customWidth="1"/>
    <col min="3" max="4" width="15.7109375" style="2" customWidth="1"/>
    <col min="5" max="7" width="16.140625" style="2" customWidth="1"/>
    <col min="8" max="8" width="16.7109375" style="2" customWidth="1"/>
    <col min="9" max="9" width="15.42578125" style="2" customWidth="1"/>
    <col min="10" max="10" width="18.28515625" style="2" customWidth="1"/>
    <col min="11" max="13" width="14.28515625" style="2" customWidth="1"/>
    <col min="14" max="76" width="11.42578125" style="2"/>
    <col min="77" max="77" width="12.28515625" style="3" customWidth="1"/>
    <col min="78" max="78" width="11.140625" style="3" customWidth="1"/>
    <col min="79" max="92" width="11.140625" style="4" hidden="1" customWidth="1"/>
    <col min="93" max="104" width="11.140625" style="5" hidden="1" customWidth="1"/>
    <col min="105" max="105" width="11.140625" style="2" customWidth="1"/>
    <col min="106" max="16384" width="11.42578125" style="2"/>
  </cols>
  <sheetData>
    <row r="1" spans="1:91" ht="16.149999999999999" customHeight="1" x14ac:dyDescent="0.2">
      <c r="A1" s="1" t="s">
        <v>0</v>
      </c>
    </row>
    <row r="2" spans="1:91" ht="16.149999999999999" customHeight="1" x14ac:dyDescent="0.2">
      <c r="A2" s="1" t="str">
        <f>CONCATENATE("COMUNA: ",[9]NOMBRE!B2," - ","( ",[9]NOMBRE!C2,[9]NOMBRE!D2,[9]NOMBRE!E2,[9]NOMBRE!F2,[9]NOMBRE!G2," )")</f>
        <v>COMUNA: LINARES - ( 07401 )</v>
      </c>
    </row>
    <row r="3" spans="1:91" ht="16.149999999999999" customHeight="1" x14ac:dyDescent="0.2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91" ht="16.149999999999999" customHeight="1" x14ac:dyDescent="0.2">
      <c r="A4" s="1" t="str">
        <f>CONCATENATE("MES: ",[9]NOMBRE!B6," - ","( ",[9]NOMBRE!C6,[9]NOMBRE!D6," )")</f>
        <v>MES: AGOSTO - ( 08 )</v>
      </c>
    </row>
    <row r="5" spans="1:91" ht="16.149999999999999" customHeight="1" x14ac:dyDescent="0.2">
      <c r="A5" s="1" t="str">
        <f>CONCATENATE("AÑO: ",[9]NOMBRE!B7)</f>
        <v>AÑO: 2019</v>
      </c>
    </row>
    <row r="6" spans="1:91" ht="15" x14ac:dyDescent="0.2">
      <c r="A6" s="194" t="s">
        <v>1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CG6" s="6"/>
      <c r="CH6" s="6"/>
      <c r="CI6" s="6"/>
      <c r="CJ6" s="6"/>
      <c r="CK6" s="6"/>
      <c r="CL6" s="6"/>
      <c r="CM6" s="6"/>
    </row>
    <row r="7" spans="1:91" ht="15" x14ac:dyDescent="0.2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CG7" s="6"/>
      <c r="CH7" s="6"/>
      <c r="CI7" s="6"/>
      <c r="CJ7" s="6"/>
      <c r="CK7" s="6"/>
      <c r="CL7" s="6"/>
      <c r="CM7" s="6"/>
    </row>
    <row r="8" spans="1:91" ht="31.9" customHeight="1" x14ac:dyDescent="0.2">
      <c r="A8" s="8" t="s">
        <v>2</v>
      </c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CG8" s="6"/>
      <c r="CH8" s="6"/>
      <c r="CI8" s="6"/>
      <c r="CJ8" s="6"/>
      <c r="CK8" s="6"/>
      <c r="CL8" s="6"/>
      <c r="CM8" s="6"/>
    </row>
    <row r="9" spans="1:91" ht="25.15" customHeight="1" x14ac:dyDescent="0.2">
      <c r="A9" s="195" t="s">
        <v>3</v>
      </c>
      <c r="B9" s="197" t="s">
        <v>4</v>
      </c>
      <c r="C9" s="198"/>
      <c r="D9" s="199"/>
      <c r="E9" s="184" t="s">
        <v>5</v>
      </c>
      <c r="F9" s="185"/>
      <c r="G9" s="187" t="s">
        <v>6</v>
      </c>
      <c r="H9" s="197" t="s">
        <v>7</v>
      </c>
      <c r="I9" s="199"/>
      <c r="M9" s="10"/>
      <c r="N9" s="10"/>
      <c r="O9" s="10"/>
      <c r="P9" s="10"/>
      <c r="CG9" s="6"/>
      <c r="CH9" s="6"/>
      <c r="CI9" s="6"/>
      <c r="CJ9" s="6"/>
      <c r="CK9" s="6"/>
      <c r="CL9" s="6"/>
      <c r="CM9" s="6"/>
    </row>
    <row r="10" spans="1:91" ht="37.15" customHeight="1" x14ac:dyDescent="0.2">
      <c r="A10" s="196"/>
      <c r="B10" s="141" t="s">
        <v>8</v>
      </c>
      <c r="C10" s="12" t="s">
        <v>9</v>
      </c>
      <c r="D10" s="13" t="s">
        <v>10</v>
      </c>
      <c r="E10" s="14" t="s">
        <v>11</v>
      </c>
      <c r="F10" s="143" t="s">
        <v>12</v>
      </c>
      <c r="G10" s="200"/>
      <c r="H10" s="14" t="s">
        <v>13</v>
      </c>
      <c r="I10" s="143" t="s">
        <v>14</v>
      </c>
      <c r="M10" s="10"/>
      <c r="N10" s="10"/>
      <c r="O10" s="10"/>
      <c r="P10" s="10"/>
      <c r="CG10" s="6"/>
      <c r="CH10" s="6"/>
      <c r="CI10" s="6"/>
      <c r="CJ10" s="6"/>
      <c r="CK10" s="6"/>
      <c r="CL10" s="6"/>
      <c r="CM10" s="6"/>
    </row>
    <row r="11" spans="1:91" ht="16.149999999999999" customHeight="1" x14ac:dyDescent="0.2">
      <c r="A11" s="16" t="s">
        <v>15</v>
      </c>
      <c r="B11" s="17">
        <f t="shared" ref="B11:B29" si="0">SUM(C11+D11)</f>
        <v>49</v>
      </c>
      <c r="C11" s="18">
        <f t="shared" ref="C11:I11" si="1">SUM(C12:C24)</f>
        <v>16</v>
      </c>
      <c r="D11" s="19">
        <f t="shared" si="1"/>
        <v>33</v>
      </c>
      <c r="E11" s="18">
        <f t="shared" si="1"/>
        <v>49</v>
      </c>
      <c r="F11" s="20">
        <f t="shared" si="1"/>
        <v>65</v>
      </c>
      <c r="G11" s="19">
        <f t="shared" si="1"/>
        <v>0</v>
      </c>
      <c r="H11" s="21">
        <f t="shared" si="1"/>
        <v>0</v>
      </c>
      <c r="I11" s="20">
        <f t="shared" si="1"/>
        <v>0</v>
      </c>
      <c r="M11" s="10"/>
      <c r="N11" s="10"/>
      <c r="O11" s="10"/>
      <c r="P11" s="10"/>
      <c r="CG11" s="6"/>
      <c r="CH11" s="6"/>
      <c r="CI11" s="6"/>
      <c r="CJ11" s="6"/>
      <c r="CK11" s="6"/>
      <c r="CL11" s="6"/>
      <c r="CM11" s="6"/>
    </row>
    <row r="12" spans="1:91" ht="16.149999999999999" customHeight="1" x14ac:dyDescent="0.2">
      <c r="A12" s="22" t="s">
        <v>16</v>
      </c>
      <c r="B12" s="23">
        <f>SUM(C12+D12)</f>
        <v>15</v>
      </c>
      <c r="C12" s="24">
        <v>5</v>
      </c>
      <c r="D12" s="25">
        <v>10</v>
      </c>
      <c r="E12" s="24">
        <v>15</v>
      </c>
      <c r="F12" s="26">
        <v>16</v>
      </c>
      <c r="G12" s="25">
        <v>0</v>
      </c>
      <c r="H12" s="27">
        <v>0</v>
      </c>
      <c r="I12" s="26">
        <v>0</v>
      </c>
      <c r="M12" s="10"/>
      <c r="N12" s="10"/>
      <c r="O12" s="10"/>
      <c r="P12" s="10"/>
      <c r="CG12" s="6"/>
      <c r="CH12" s="6"/>
      <c r="CI12" s="6"/>
      <c r="CJ12" s="6"/>
      <c r="CK12" s="6"/>
      <c r="CL12" s="6"/>
      <c r="CM12" s="6"/>
    </row>
    <row r="13" spans="1:91" ht="16.149999999999999" customHeight="1" x14ac:dyDescent="0.2">
      <c r="A13" s="28" t="s">
        <v>17</v>
      </c>
      <c r="B13" s="29">
        <f>SUM(C13+D13)</f>
        <v>9</v>
      </c>
      <c r="C13" s="30">
        <v>1</v>
      </c>
      <c r="D13" s="31">
        <v>8</v>
      </c>
      <c r="E13" s="30">
        <v>9</v>
      </c>
      <c r="F13" s="32">
        <v>7</v>
      </c>
      <c r="G13" s="31">
        <v>0</v>
      </c>
      <c r="H13" s="33">
        <v>0</v>
      </c>
      <c r="I13" s="32">
        <v>0</v>
      </c>
      <c r="M13" s="10"/>
      <c r="N13" s="10"/>
      <c r="O13" s="10"/>
      <c r="P13" s="10"/>
      <c r="CG13" s="6"/>
      <c r="CH13" s="6"/>
      <c r="CI13" s="6"/>
      <c r="CJ13" s="6"/>
      <c r="CK13" s="6"/>
      <c r="CL13" s="6"/>
      <c r="CM13" s="6"/>
    </row>
    <row r="14" spans="1:91" ht="16.149999999999999" customHeight="1" x14ac:dyDescent="0.2">
      <c r="A14" s="28" t="s">
        <v>18</v>
      </c>
      <c r="B14" s="29">
        <f t="shared" si="0"/>
        <v>3</v>
      </c>
      <c r="C14" s="30">
        <v>2</v>
      </c>
      <c r="D14" s="31">
        <v>1</v>
      </c>
      <c r="E14" s="30">
        <v>3</v>
      </c>
      <c r="F14" s="31">
        <v>8</v>
      </c>
      <c r="G14" s="31">
        <v>0</v>
      </c>
      <c r="H14" s="34">
        <v>0</v>
      </c>
      <c r="I14" s="31">
        <v>0</v>
      </c>
      <c r="M14" s="10"/>
      <c r="N14" s="10"/>
      <c r="O14" s="10"/>
      <c r="P14" s="10"/>
      <c r="CG14" s="6"/>
      <c r="CH14" s="6"/>
      <c r="CI14" s="6"/>
      <c r="CJ14" s="6"/>
      <c r="CK14" s="6"/>
      <c r="CL14" s="6"/>
      <c r="CM14" s="6"/>
    </row>
    <row r="15" spans="1:91" ht="16.149999999999999" customHeight="1" x14ac:dyDescent="0.2">
      <c r="A15" s="28" t="s">
        <v>19</v>
      </c>
      <c r="B15" s="29">
        <f t="shared" si="0"/>
        <v>15</v>
      </c>
      <c r="C15" s="30">
        <v>5</v>
      </c>
      <c r="D15" s="31">
        <v>10</v>
      </c>
      <c r="E15" s="30">
        <v>15</v>
      </c>
      <c r="F15" s="31">
        <v>17</v>
      </c>
      <c r="G15" s="31">
        <v>0</v>
      </c>
      <c r="H15" s="34">
        <v>0</v>
      </c>
      <c r="I15" s="31">
        <v>0</v>
      </c>
      <c r="M15" s="10"/>
      <c r="N15" s="10"/>
      <c r="O15" s="10"/>
      <c r="P15" s="10"/>
      <c r="CG15" s="6"/>
      <c r="CH15" s="6"/>
      <c r="CI15" s="6"/>
      <c r="CJ15" s="6"/>
      <c r="CK15" s="6"/>
      <c r="CL15" s="6"/>
      <c r="CM15" s="6"/>
    </row>
    <row r="16" spans="1:91" ht="25.15" customHeight="1" x14ac:dyDescent="0.2">
      <c r="A16" s="28" t="s">
        <v>20</v>
      </c>
      <c r="B16" s="29">
        <f t="shared" si="0"/>
        <v>0</v>
      </c>
      <c r="C16" s="30">
        <v>0</v>
      </c>
      <c r="D16" s="31">
        <v>0</v>
      </c>
      <c r="E16" s="30">
        <v>0</v>
      </c>
      <c r="F16" s="31">
        <v>0</v>
      </c>
      <c r="G16" s="35">
        <v>0</v>
      </c>
      <c r="H16" s="34">
        <v>0</v>
      </c>
      <c r="I16" s="31">
        <v>0</v>
      </c>
      <c r="M16" s="10"/>
      <c r="N16" s="10"/>
      <c r="O16" s="10"/>
      <c r="P16" s="10"/>
      <c r="CG16" s="6"/>
      <c r="CH16" s="6"/>
      <c r="CI16" s="6"/>
      <c r="CJ16" s="6"/>
      <c r="CK16" s="6"/>
      <c r="CL16" s="6"/>
      <c r="CM16" s="6"/>
    </row>
    <row r="17" spans="1:93" ht="16.149999999999999" customHeight="1" x14ac:dyDescent="0.2">
      <c r="A17" s="28" t="s">
        <v>21</v>
      </c>
      <c r="B17" s="29">
        <f t="shared" si="0"/>
        <v>0</v>
      </c>
      <c r="C17" s="30">
        <v>0</v>
      </c>
      <c r="D17" s="31">
        <v>0</v>
      </c>
      <c r="E17" s="30">
        <v>0</v>
      </c>
      <c r="F17" s="31">
        <v>0</v>
      </c>
      <c r="G17" s="35">
        <v>0</v>
      </c>
      <c r="H17" s="34">
        <v>0</v>
      </c>
      <c r="I17" s="31">
        <v>0</v>
      </c>
      <c r="M17" s="10"/>
      <c r="N17" s="10"/>
      <c r="O17" s="10"/>
      <c r="P17" s="10"/>
      <c r="CG17" s="6"/>
      <c r="CH17" s="6"/>
      <c r="CI17" s="6"/>
      <c r="CJ17" s="6"/>
      <c r="CK17" s="6"/>
      <c r="CL17" s="6"/>
      <c r="CM17" s="6"/>
    </row>
    <row r="18" spans="1:93" ht="16.149999999999999" customHeight="1" x14ac:dyDescent="0.2">
      <c r="A18" s="28" t="s">
        <v>22</v>
      </c>
      <c r="B18" s="29">
        <f t="shared" si="0"/>
        <v>0</v>
      </c>
      <c r="C18" s="30">
        <v>0</v>
      </c>
      <c r="D18" s="31">
        <v>0</v>
      </c>
      <c r="E18" s="30">
        <v>0</v>
      </c>
      <c r="F18" s="31">
        <v>0</v>
      </c>
      <c r="G18" s="35">
        <v>0</v>
      </c>
      <c r="H18" s="34">
        <v>0</v>
      </c>
      <c r="I18" s="31">
        <v>0</v>
      </c>
      <c r="M18" s="10"/>
      <c r="N18" s="10"/>
      <c r="O18" s="10"/>
      <c r="P18" s="10"/>
      <c r="CG18" s="6"/>
      <c r="CH18" s="6"/>
      <c r="CI18" s="6"/>
      <c r="CJ18" s="6"/>
      <c r="CK18" s="6"/>
      <c r="CL18" s="6"/>
      <c r="CM18" s="6"/>
    </row>
    <row r="19" spans="1:93" ht="16.149999999999999" customHeight="1" x14ac:dyDescent="0.2">
      <c r="A19" s="28" t="s">
        <v>23</v>
      </c>
      <c r="B19" s="29">
        <f t="shared" si="0"/>
        <v>0</v>
      </c>
      <c r="C19" s="30">
        <v>0</v>
      </c>
      <c r="D19" s="31">
        <v>0</v>
      </c>
      <c r="E19" s="30">
        <v>0</v>
      </c>
      <c r="F19" s="31">
        <v>0</v>
      </c>
      <c r="G19" s="31">
        <v>0</v>
      </c>
      <c r="H19" s="34">
        <v>0</v>
      </c>
      <c r="I19" s="31">
        <v>0</v>
      </c>
      <c r="M19" s="10"/>
      <c r="N19" s="10"/>
      <c r="O19" s="10"/>
      <c r="P19" s="10"/>
      <c r="CG19" s="6"/>
      <c r="CH19" s="6"/>
      <c r="CI19" s="6"/>
      <c r="CJ19" s="6"/>
      <c r="CK19" s="6"/>
      <c r="CL19" s="6"/>
      <c r="CM19" s="6"/>
    </row>
    <row r="20" spans="1:93" ht="16.149999999999999" customHeight="1" x14ac:dyDescent="0.2">
      <c r="A20" s="28" t="s">
        <v>24</v>
      </c>
      <c r="B20" s="29">
        <f t="shared" si="0"/>
        <v>7</v>
      </c>
      <c r="C20" s="30">
        <v>3</v>
      </c>
      <c r="D20" s="31">
        <v>4</v>
      </c>
      <c r="E20" s="30">
        <v>7</v>
      </c>
      <c r="F20" s="31">
        <v>17</v>
      </c>
      <c r="G20" s="31">
        <v>0</v>
      </c>
      <c r="H20" s="34">
        <v>0</v>
      </c>
      <c r="I20" s="31">
        <v>0</v>
      </c>
      <c r="M20" s="10"/>
      <c r="N20" s="10"/>
      <c r="O20" s="10"/>
      <c r="P20" s="10"/>
      <c r="CG20" s="6"/>
      <c r="CH20" s="6"/>
      <c r="CI20" s="6"/>
      <c r="CJ20" s="6"/>
      <c r="CK20" s="6"/>
      <c r="CL20" s="6"/>
      <c r="CM20" s="6"/>
    </row>
    <row r="21" spans="1:93" ht="16.149999999999999" customHeight="1" x14ac:dyDescent="0.2">
      <c r="A21" s="28" t="s">
        <v>25</v>
      </c>
      <c r="B21" s="29">
        <f t="shared" si="0"/>
        <v>0</v>
      </c>
      <c r="C21" s="30">
        <v>0</v>
      </c>
      <c r="D21" s="31">
        <v>0</v>
      </c>
      <c r="E21" s="30">
        <v>0</v>
      </c>
      <c r="F21" s="31">
        <v>0</v>
      </c>
      <c r="G21" s="31">
        <v>0</v>
      </c>
      <c r="H21" s="34">
        <v>0</v>
      </c>
      <c r="I21" s="31">
        <v>0</v>
      </c>
      <c r="M21" s="10"/>
      <c r="N21" s="10"/>
      <c r="O21" s="10"/>
      <c r="P21" s="10"/>
      <c r="CG21" s="6"/>
      <c r="CH21" s="6"/>
      <c r="CI21" s="6"/>
      <c r="CJ21" s="6"/>
      <c r="CK21" s="6"/>
      <c r="CL21" s="6"/>
      <c r="CM21" s="6"/>
    </row>
    <row r="22" spans="1:93" ht="16.149999999999999" customHeight="1" x14ac:dyDescent="0.2">
      <c r="A22" s="36" t="s">
        <v>26</v>
      </c>
      <c r="B22" s="37">
        <f t="shared" si="0"/>
        <v>0</v>
      </c>
      <c r="C22" s="30">
        <v>0</v>
      </c>
      <c r="D22" s="31">
        <v>0</v>
      </c>
      <c r="E22" s="30">
        <v>0</v>
      </c>
      <c r="F22" s="31">
        <v>0</v>
      </c>
      <c r="G22" s="31">
        <v>0</v>
      </c>
      <c r="H22" s="34">
        <v>0</v>
      </c>
      <c r="I22" s="32">
        <v>0</v>
      </c>
      <c r="M22" s="10"/>
      <c r="N22" s="10"/>
      <c r="O22" s="10"/>
      <c r="P22" s="10"/>
      <c r="CG22" s="6"/>
      <c r="CH22" s="6"/>
      <c r="CI22" s="6"/>
      <c r="CJ22" s="6"/>
      <c r="CK22" s="6"/>
      <c r="CL22" s="6"/>
      <c r="CM22" s="6"/>
    </row>
    <row r="23" spans="1:93" ht="16.149999999999999" customHeight="1" x14ac:dyDescent="0.2">
      <c r="A23" s="38" t="s">
        <v>27</v>
      </c>
      <c r="B23" s="37">
        <f t="shared" si="0"/>
        <v>0</v>
      </c>
      <c r="C23" s="30">
        <v>0</v>
      </c>
      <c r="D23" s="31">
        <v>0</v>
      </c>
      <c r="E23" s="30">
        <v>0</v>
      </c>
      <c r="F23" s="31">
        <v>0</v>
      </c>
      <c r="G23" s="31">
        <v>0</v>
      </c>
      <c r="H23" s="34">
        <v>0</v>
      </c>
      <c r="I23" s="32">
        <v>0</v>
      </c>
      <c r="N23" s="10"/>
      <c r="O23" s="10"/>
      <c r="P23" s="10"/>
      <c r="CG23" s="6"/>
      <c r="CH23" s="6"/>
      <c r="CI23" s="6"/>
      <c r="CJ23" s="6"/>
      <c r="CK23" s="6"/>
      <c r="CL23" s="6"/>
      <c r="CM23" s="6"/>
    </row>
    <row r="24" spans="1:93" ht="16.149999999999999" customHeight="1" thickBot="1" x14ac:dyDescent="0.25">
      <c r="A24" s="39" t="s">
        <v>28</v>
      </c>
      <c r="B24" s="40">
        <f t="shared" si="0"/>
        <v>0</v>
      </c>
      <c r="C24" s="41">
        <v>0</v>
      </c>
      <c r="D24" s="42">
        <v>0</v>
      </c>
      <c r="E24" s="41">
        <v>0</v>
      </c>
      <c r="F24" s="42">
        <v>0</v>
      </c>
      <c r="G24" s="42">
        <v>0</v>
      </c>
      <c r="H24" s="43">
        <v>0</v>
      </c>
      <c r="I24" s="44">
        <v>0</v>
      </c>
      <c r="N24" s="10"/>
      <c r="O24" s="10"/>
      <c r="P24" s="10"/>
      <c r="CG24" s="6"/>
      <c r="CH24" s="6"/>
      <c r="CI24" s="6"/>
      <c r="CJ24" s="6"/>
      <c r="CK24" s="6"/>
      <c r="CL24" s="6"/>
      <c r="CM24" s="6"/>
    </row>
    <row r="25" spans="1:93" ht="16.149999999999999" customHeight="1" thickTop="1" x14ac:dyDescent="0.2">
      <c r="A25" s="45" t="s">
        <v>29</v>
      </c>
      <c r="B25" s="23">
        <f t="shared" si="0"/>
        <v>3088</v>
      </c>
      <c r="C25" s="24">
        <v>1097</v>
      </c>
      <c r="D25" s="25">
        <v>1991</v>
      </c>
      <c r="E25" s="46"/>
      <c r="F25" s="47"/>
      <c r="G25" s="48"/>
      <c r="H25" s="49"/>
      <c r="I25" s="47"/>
      <c r="M25" s="10"/>
      <c r="N25" s="10"/>
      <c r="O25" s="10"/>
      <c r="P25" s="10"/>
      <c r="CG25" s="6"/>
      <c r="CH25" s="6"/>
      <c r="CI25" s="6"/>
      <c r="CJ25" s="6"/>
      <c r="CK25" s="6"/>
      <c r="CL25" s="6"/>
      <c r="CM25" s="6"/>
    </row>
    <row r="26" spans="1:93" ht="16.149999999999999" customHeight="1" x14ac:dyDescent="0.2">
      <c r="A26" s="50" t="s">
        <v>30</v>
      </c>
      <c r="B26" s="29">
        <f t="shared" si="0"/>
        <v>1</v>
      </c>
      <c r="C26" s="30">
        <v>0</v>
      </c>
      <c r="D26" s="31">
        <v>1</v>
      </c>
      <c r="E26" s="51"/>
      <c r="F26" s="52"/>
      <c r="G26" s="53"/>
      <c r="H26" s="54"/>
      <c r="I26" s="52"/>
      <c r="M26" s="10"/>
      <c r="N26" s="10"/>
      <c r="O26" s="10"/>
      <c r="P26" s="10"/>
      <c r="CG26" s="6"/>
      <c r="CH26" s="6"/>
      <c r="CI26" s="6"/>
      <c r="CJ26" s="6"/>
      <c r="CK26" s="6"/>
      <c r="CL26" s="6"/>
      <c r="CM26" s="6"/>
    </row>
    <row r="27" spans="1:93" ht="16.149999999999999" customHeight="1" x14ac:dyDescent="0.2">
      <c r="A27" s="50" t="s">
        <v>31</v>
      </c>
      <c r="B27" s="29">
        <f t="shared" si="0"/>
        <v>64</v>
      </c>
      <c r="C27" s="30">
        <v>16</v>
      </c>
      <c r="D27" s="31">
        <v>48</v>
      </c>
      <c r="E27" s="51"/>
      <c r="F27" s="52"/>
      <c r="G27" s="53"/>
      <c r="H27" s="54"/>
      <c r="I27" s="52"/>
      <c r="M27" s="10"/>
      <c r="N27" s="10"/>
      <c r="O27" s="10"/>
      <c r="P27" s="10"/>
      <c r="CG27" s="6"/>
      <c r="CH27" s="6"/>
      <c r="CI27" s="6"/>
      <c r="CJ27" s="6"/>
      <c r="CK27" s="6"/>
      <c r="CL27" s="6"/>
      <c r="CM27" s="6"/>
    </row>
    <row r="28" spans="1:93" ht="16.149999999999999" customHeight="1" x14ac:dyDescent="0.2">
      <c r="A28" s="50" t="s">
        <v>32</v>
      </c>
      <c r="B28" s="29">
        <f t="shared" si="0"/>
        <v>1</v>
      </c>
      <c r="C28" s="30"/>
      <c r="D28" s="31">
        <v>1</v>
      </c>
      <c r="E28" s="46"/>
      <c r="F28" s="47"/>
      <c r="G28" s="48"/>
      <c r="H28" s="49"/>
      <c r="I28" s="47"/>
      <c r="M28" s="10"/>
      <c r="N28" s="10"/>
      <c r="O28" s="10"/>
      <c r="P28" s="10"/>
      <c r="CG28" s="6"/>
      <c r="CH28" s="6"/>
      <c r="CI28" s="6"/>
      <c r="CJ28" s="6"/>
      <c r="CK28" s="6"/>
      <c r="CL28" s="6"/>
      <c r="CM28" s="6"/>
    </row>
    <row r="29" spans="1:93" ht="16.149999999999999" customHeight="1" x14ac:dyDescent="0.2">
      <c r="A29" s="145" t="s">
        <v>33</v>
      </c>
      <c r="B29" s="56">
        <f t="shared" si="0"/>
        <v>8</v>
      </c>
      <c r="C29" s="57">
        <v>3</v>
      </c>
      <c r="D29" s="58">
        <v>5</v>
      </c>
      <c r="E29" s="59"/>
      <c r="F29" s="60"/>
      <c r="G29" s="61"/>
      <c r="H29" s="62"/>
      <c r="I29" s="60"/>
      <c r="M29" s="10"/>
      <c r="N29" s="10"/>
      <c r="O29" s="10"/>
      <c r="P29" s="10"/>
      <c r="CG29" s="6"/>
      <c r="CH29" s="6"/>
      <c r="CI29" s="6"/>
      <c r="CJ29" s="6"/>
      <c r="CK29" s="6"/>
      <c r="CL29" s="6"/>
      <c r="CM29" s="6"/>
    </row>
    <row r="30" spans="1:93" ht="31.9" customHeight="1" x14ac:dyDescent="0.2">
      <c r="A30" s="63" t="s">
        <v>34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CG30" s="6"/>
      <c r="CH30" s="6"/>
      <c r="CI30" s="6"/>
      <c r="CJ30" s="6"/>
      <c r="CK30" s="6"/>
      <c r="CL30" s="6"/>
      <c r="CM30" s="6"/>
    </row>
    <row r="31" spans="1:93" ht="16.149999999999999" customHeight="1" x14ac:dyDescent="0.2">
      <c r="A31" s="186" t="s">
        <v>35</v>
      </c>
      <c r="B31" s="187"/>
      <c r="C31" s="184" t="s">
        <v>36</v>
      </c>
      <c r="D31" s="190"/>
      <c r="E31" s="190"/>
      <c r="F31" s="191"/>
      <c r="G31" s="190" t="s">
        <v>37</v>
      </c>
      <c r="H31" s="190"/>
      <c r="I31" s="190"/>
      <c r="J31" s="190"/>
      <c r="K31" s="190" t="s">
        <v>38</v>
      </c>
      <c r="L31" s="190"/>
      <c r="M31" s="190"/>
      <c r="N31" s="64"/>
      <c r="O31" s="10"/>
      <c r="P31" s="10"/>
      <c r="Q31" s="10"/>
      <c r="BY31" s="2"/>
      <c r="CA31" s="3"/>
      <c r="CH31" s="6"/>
      <c r="CI31" s="6"/>
      <c r="CJ31" s="6"/>
      <c r="CK31" s="6"/>
      <c r="CL31" s="6"/>
      <c r="CM31" s="6"/>
      <c r="CN31" s="6"/>
      <c r="CO31" s="4"/>
    </row>
    <row r="32" spans="1:93" ht="77.25" customHeight="1" x14ac:dyDescent="0.2">
      <c r="A32" s="188"/>
      <c r="B32" s="189"/>
      <c r="C32" s="14" t="s">
        <v>39</v>
      </c>
      <c r="D32" s="65" t="s">
        <v>40</v>
      </c>
      <c r="E32" s="65" t="s">
        <v>41</v>
      </c>
      <c r="F32" s="66" t="s">
        <v>42</v>
      </c>
      <c r="G32" s="144" t="s">
        <v>43</v>
      </c>
      <c r="H32" s="68" t="s">
        <v>44</v>
      </c>
      <c r="I32" s="66" t="s">
        <v>45</v>
      </c>
      <c r="J32" s="69" t="s">
        <v>46</v>
      </c>
      <c r="K32" s="70" t="s">
        <v>47</v>
      </c>
      <c r="L32" s="14" t="s">
        <v>48</v>
      </c>
      <c r="M32" s="142" t="s">
        <v>49</v>
      </c>
      <c r="N32" s="72"/>
      <c r="O32" s="10"/>
      <c r="P32" s="10"/>
      <c r="BY32" s="2"/>
      <c r="CA32" s="3"/>
      <c r="CH32" s="6"/>
      <c r="CI32" s="6"/>
      <c r="CJ32" s="6"/>
      <c r="CK32" s="6"/>
      <c r="CL32" s="6"/>
      <c r="CM32" s="6"/>
      <c r="CN32" s="6"/>
      <c r="CO32" s="4"/>
    </row>
    <row r="33" spans="1:93" ht="16.149999999999999" customHeight="1" x14ac:dyDescent="0.2">
      <c r="A33" s="192" t="s">
        <v>50</v>
      </c>
      <c r="B33" s="193"/>
      <c r="C33" s="73"/>
      <c r="D33" s="74"/>
      <c r="E33" s="74"/>
      <c r="F33" s="74"/>
      <c r="G33" s="75"/>
      <c r="H33" s="74"/>
      <c r="I33" s="74"/>
      <c r="J33" s="76"/>
      <c r="K33" s="77">
        <f>SUM(L33+M33)</f>
        <v>0</v>
      </c>
      <c r="L33" s="73"/>
      <c r="M33" s="78"/>
      <c r="N33" s="79"/>
      <c r="O33" s="10"/>
      <c r="P33" s="10"/>
      <c r="BY33" s="2"/>
      <c r="CA33" s="3"/>
      <c r="CH33" s="6"/>
      <c r="CI33" s="6"/>
      <c r="CJ33" s="6"/>
      <c r="CK33" s="6"/>
      <c r="CL33" s="6"/>
      <c r="CM33" s="6"/>
      <c r="CN33" s="6"/>
      <c r="CO33" s="4"/>
    </row>
    <row r="34" spans="1:93" ht="16.149999999999999" customHeight="1" x14ac:dyDescent="0.2">
      <c r="A34" s="174" t="s">
        <v>51</v>
      </c>
      <c r="B34" s="175"/>
      <c r="C34" s="30"/>
      <c r="D34" s="33"/>
      <c r="E34" s="33"/>
      <c r="F34" s="33"/>
      <c r="G34" s="34"/>
      <c r="H34" s="33"/>
      <c r="I34" s="33"/>
      <c r="J34" s="32"/>
      <c r="K34" s="80">
        <f>SUM(L34+M34)</f>
        <v>0</v>
      </c>
      <c r="L34" s="30"/>
      <c r="M34" s="31"/>
      <c r="N34" s="79"/>
      <c r="O34" s="10"/>
      <c r="P34" s="10"/>
      <c r="BY34" s="2"/>
      <c r="CA34" s="3"/>
      <c r="CH34" s="6"/>
      <c r="CI34" s="6"/>
      <c r="CJ34" s="6"/>
      <c r="CK34" s="6"/>
      <c r="CL34" s="6"/>
      <c r="CM34" s="6"/>
      <c r="CN34" s="6"/>
      <c r="CO34" s="4"/>
    </row>
    <row r="35" spans="1:93" ht="16.149999999999999" customHeight="1" x14ac:dyDescent="0.2">
      <c r="A35" s="174" t="s">
        <v>52</v>
      </c>
      <c r="B35" s="175"/>
      <c r="C35" s="30"/>
      <c r="D35" s="33"/>
      <c r="E35" s="33"/>
      <c r="F35" s="33"/>
      <c r="G35" s="34"/>
      <c r="H35" s="33"/>
      <c r="I35" s="33"/>
      <c r="J35" s="32"/>
      <c r="K35" s="80">
        <f>SUM(L35+M35)</f>
        <v>0</v>
      </c>
      <c r="L35" s="30"/>
      <c r="M35" s="31"/>
      <c r="N35" s="79"/>
      <c r="O35" s="10"/>
      <c r="P35" s="10"/>
      <c r="BY35" s="2"/>
      <c r="CA35" s="3"/>
      <c r="CH35" s="6"/>
      <c r="CI35" s="6"/>
      <c r="CJ35" s="6"/>
      <c r="CK35" s="6"/>
      <c r="CL35" s="6"/>
      <c r="CM35" s="6"/>
      <c r="CN35" s="6"/>
      <c r="CO35" s="4"/>
    </row>
    <row r="36" spans="1:93" ht="16.149999999999999" customHeight="1" x14ac:dyDescent="0.2">
      <c r="A36" s="174" t="s">
        <v>53</v>
      </c>
      <c r="B36" s="175"/>
      <c r="C36" s="30"/>
      <c r="D36" s="33">
        <v>1</v>
      </c>
      <c r="E36" s="33"/>
      <c r="F36" s="33"/>
      <c r="G36" s="34"/>
      <c r="H36" s="33"/>
      <c r="I36" s="33"/>
      <c r="J36" s="32"/>
      <c r="K36" s="80">
        <f>SUM(L36+M36)</f>
        <v>29</v>
      </c>
      <c r="L36" s="30">
        <v>6</v>
      </c>
      <c r="M36" s="31">
        <v>23</v>
      </c>
      <c r="N36" s="79"/>
      <c r="O36" s="10"/>
      <c r="P36" s="10"/>
      <c r="BY36" s="2"/>
      <c r="CA36" s="3"/>
      <c r="CH36" s="6"/>
      <c r="CI36" s="6"/>
      <c r="CJ36" s="6"/>
      <c r="CK36" s="6"/>
      <c r="CL36" s="6"/>
      <c r="CM36" s="6"/>
      <c r="CN36" s="6"/>
      <c r="CO36" s="4"/>
    </row>
    <row r="37" spans="1:93" ht="16.149999999999999" customHeight="1" x14ac:dyDescent="0.2">
      <c r="A37" s="174" t="s">
        <v>54</v>
      </c>
      <c r="B37" s="175"/>
      <c r="C37" s="30"/>
      <c r="D37" s="33"/>
      <c r="E37" s="33"/>
      <c r="F37" s="33"/>
      <c r="G37" s="34"/>
      <c r="H37" s="33"/>
      <c r="I37" s="33"/>
      <c r="J37" s="32"/>
      <c r="K37" s="81"/>
      <c r="L37" s="51"/>
      <c r="M37" s="53"/>
      <c r="N37" s="79"/>
      <c r="O37" s="10"/>
      <c r="P37" s="10"/>
      <c r="BY37" s="2"/>
      <c r="CA37" s="3"/>
      <c r="CH37" s="6"/>
      <c r="CI37" s="6"/>
      <c r="CJ37" s="6"/>
      <c r="CK37" s="6"/>
      <c r="CL37" s="6"/>
      <c r="CM37" s="6"/>
      <c r="CN37" s="6"/>
      <c r="CO37" s="4"/>
    </row>
    <row r="38" spans="1:93" ht="16.149999999999999" customHeight="1" x14ac:dyDescent="0.2">
      <c r="A38" s="174" t="s">
        <v>55</v>
      </c>
      <c r="B38" s="175"/>
      <c r="C38" s="30"/>
      <c r="D38" s="33"/>
      <c r="E38" s="33"/>
      <c r="F38" s="33"/>
      <c r="G38" s="34"/>
      <c r="H38" s="33"/>
      <c r="I38" s="33"/>
      <c r="J38" s="32"/>
      <c r="K38" s="81"/>
      <c r="L38" s="51"/>
      <c r="M38" s="53"/>
      <c r="N38" s="79"/>
      <c r="O38" s="10"/>
      <c r="P38" s="10"/>
      <c r="BY38" s="2"/>
      <c r="CA38" s="3"/>
      <c r="CH38" s="6"/>
      <c r="CI38" s="6"/>
      <c r="CJ38" s="6"/>
      <c r="CK38" s="6"/>
      <c r="CL38" s="6"/>
      <c r="CM38" s="6"/>
      <c r="CN38" s="6"/>
      <c r="CO38" s="4"/>
    </row>
    <row r="39" spans="1:93" ht="16.149999999999999" customHeight="1" x14ac:dyDescent="0.2">
      <c r="A39" s="174" t="s">
        <v>56</v>
      </c>
      <c r="B39" s="175"/>
      <c r="C39" s="30"/>
      <c r="D39" s="33"/>
      <c r="E39" s="33"/>
      <c r="F39" s="33"/>
      <c r="G39" s="34"/>
      <c r="H39" s="33"/>
      <c r="I39" s="33"/>
      <c r="J39" s="32"/>
      <c r="K39" s="35"/>
      <c r="L39" s="51"/>
      <c r="M39" s="53"/>
      <c r="N39" s="79"/>
      <c r="O39" s="10"/>
      <c r="P39" s="10"/>
      <c r="BY39" s="2"/>
      <c r="CA39" s="3"/>
      <c r="CH39" s="6"/>
      <c r="CI39" s="6"/>
      <c r="CJ39" s="6"/>
      <c r="CK39" s="6"/>
      <c r="CL39" s="6"/>
      <c r="CM39" s="6"/>
      <c r="CN39" s="6"/>
      <c r="CO39" s="4"/>
    </row>
    <row r="40" spans="1:93" ht="16.149999999999999" customHeight="1" x14ac:dyDescent="0.2">
      <c r="A40" s="174" t="s">
        <v>57</v>
      </c>
      <c r="B40" s="175"/>
      <c r="C40" s="30"/>
      <c r="D40" s="33"/>
      <c r="E40" s="33"/>
      <c r="F40" s="33"/>
      <c r="G40" s="34"/>
      <c r="H40" s="33"/>
      <c r="I40" s="33"/>
      <c r="J40" s="32"/>
      <c r="K40" s="35"/>
      <c r="L40" s="51"/>
      <c r="M40" s="53"/>
      <c r="N40" s="79"/>
      <c r="O40" s="10"/>
      <c r="P40" s="10"/>
      <c r="BY40" s="2"/>
      <c r="CA40" s="3"/>
      <c r="CH40" s="6"/>
      <c r="CI40" s="6"/>
      <c r="CJ40" s="6"/>
      <c r="CK40" s="6"/>
      <c r="CL40" s="6"/>
      <c r="CM40" s="6"/>
      <c r="CN40" s="6"/>
      <c r="CO40" s="4"/>
    </row>
    <row r="41" spans="1:93" ht="16.149999999999999" customHeight="1" x14ac:dyDescent="0.2">
      <c r="A41" s="174" t="s">
        <v>58</v>
      </c>
      <c r="B41" s="175"/>
      <c r="C41" s="30"/>
      <c r="D41" s="33"/>
      <c r="E41" s="33"/>
      <c r="F41" s="33"/>
      <c r="G41" s="34"/>
      <c r="H41" s="33"/>
      <c r="I41" s="33"/>
      <c r="J41" s="32"/>
      <c r="K41" s="80">
        <f>SUM(L41+M41)</f>
        <v>0</v>
      </c>
      <c r="L41" s="30"/>
      <c r="M41" s="31"/>
      <c r="N41" s="79"/>
      <c r="O41" s="10"/>
      <c r="P41" s="10"/>
      <c r="BY41" s="2"/>
      <c r="CA41" s="3"/>
      <c r="CH41" s="6"/>
      <c r="CI41" s="6"/>
      <c r="CJ41" s="6"/>
      <c r="CK41" s="6"/>
      <c r="CL41" s="6"/>
      <c r="CM41" s="6"/>
      <c r="CN41" s="6"/>
      <c r="CO41" s="4"/>
    </row>
    <row r="42" spans="1:93" ht="16.149999999999999" customHeight="1" x14ac:dyDescent="0.2">
      <c r="A42" s="176" t="s">
        <v>59</v>
      </c>
      <c r="B42" s="177"/>
      <c r="C42" s="82"/>
      <c r="D42" s="83"/>
      <c r="E42" s="83"/>
      <c r="F42" s="83"/>
      <c r="G42" s="84"/>
      <c r="H42" s="83"/>
      <c r="I42" s="83"/>
      <c r="J42" s="85"/>
      <c r="K42" s="86"/>
      <c r="L42" s="87"/>
      <c r="M42" s="88"/>
      <c r="N42" s="79"/>
      <c r="O42" s="10"/>
      <c r="P42" s="10"/>
      <c r="BY42" s="2"/>
      <c r="CA42" s="3"/>
      <c r="CH42" s="6"/>
      <c r="CI42" s="6"/>
      <c r="CJ42" s="6"/>
      <c r="CK42" s="6"/>
      <c r="CL42" s="6"/>
      <c r="CM42" s="6"/>
      <c r="CN42" s="6"/>
      <c r="CO42" s="4"/>
    </row>
    <row r="43" spans="1:93" ht="16.149999999999999" customHeight="1" x14ac:dyDescent="0.2">
      <c r="A43" s="178" t="s">
        <v>60</v>
      </c>
      <c r="B43" s="179"/>
      <c r="C43" s="82"/>
      <c r="D43" s="83"/>
      <c r="E43" s="83"/>
      <c r="F43" s="83"/>
      <c r="G43" s="89"/>
      <c r="H43" s="84"/>
      <c r="I43" s="83"/>
      <c r="J43" s="85"/>
      <c r="K43" s="80">
        <f>SUM(L43+M43)</f>
        <v>0</v>
      </c>
      <c r="L43" s="82"/>
      <c r="M43" s="90"/>
      <c r="N43" s="79"/>
      <c r="O43" s="10"/>
      <c r="P43" s="10"/>
      <c r="BY43" s="2"/>
      <c r="CA43" s="3"/>
      <c r="CH43" s="6"/>
      <c r="CI43" s="6"/>
      <c r="CJ43" s="6"/>
      <c r="CK43" s="6"/>
      <c r="CL43" s="6"/>
      <c r="CM43" s="6"/>
      <c r="CN43" s="6"/>
      <c r="CO43" s="4"/>
    </row>
    <row r="44" spans="1:93" ht="16.149999999999999" customHeight="1" x14ac:dyDescent="0.2">
      <c r="A44" s="180" t="s">
        <v>61</v>
      </c>
      <c r="B44" s="181"/>
      <c r="C44" s="91">
        <f t="shared" ref="C44:J44" si="2">SUM(C33:C43)</f>
        <v>0</v>
      </c>
      <c r="D44" s="92">
        <f>SUM(D33:D43)</f>
        <v>1</v>
      </c>
      <c r="E44" s="92">
        <f>SUM(E33:E43)</f>
        <v>0</v>
      </c>
      <c r="F44" s="92">
        <f t="shared" si="2"/>
        <v>0</v>
      </c>
      <c r="G44" s="93">
        <f>SUM(G33:G42)</f>
        <v>0</v>
      </c>
      <c r="H44" s="92">
        <f t="shared" si="2"/>
        <v>0</v>
      </c>
      <c r="I44" s="92">
        <f t="shared" si="2"/>
        <v>0</v>
      </c>
      <c r="J44" s="94">
        <f t="shared" si="2"/>
        <v>0</v>
      </c>
      <c r="K44" s="95">
        <f>SUM(K33+K34+K35+K36+K39+K40+K41+K43)</f>
        <v>29</v>
      </c>
      <c r="L44" s="91">
        <f>SUM(L33+L34+L35+L36+L41+L43)</f>
        <v>6</v>
      </c>
      <c r="M44" s="96">
        <f>SUM(M33+M34+M35+M36+M41+M43)</f>
        <v>23</v>
      </c>
      <c r="N44" s="79"/>
      <c r="O44" s="10"/>
      <c r="P44" s="10"/>
      <c r="BY44" s="2"/>
      <c r="CA44" s="3"/>
      <c r="CH44" s="6"/>
      <c r="CI44" s="6"/>
      <c r="CJ44" s="6"/>
      <c r="CK44" s="6"/>
      <c r="CL44" s="6"/>
      <c r="CM44" s="6"/>
      <c r="CN44" s="6"/>
      <c r="CO44" s="4"/>
    </row>
    <row r="45" spans="1:93" ht="16.149999999999999" customHeight="1" x14ac:dyDescent="0.2">
      <c r="A45" s="182" t="s">
        <v>62</v>
      </c>
      <c r="B45" s="183"/>
      <c r="C45" s="97"/>
      <c r="D45" s="98"/>
      <c r="E45" s="98"/>
      <c r="F45" s="98"/>
      <c r="G45" s="99"/>
      <c r="H45" s="98"/>
      <c r="I45" s="98"/>
      <c r="J45" s="100"/>
      <c r="K45" s="95">
        <f>SUM(L45+M45)</f>
        <v>0</v>
      </c>
      <c r="L45" s="97"/>
      <c r="M45" s="101"/>
      <c r="N45" s="79"/>
      <c r="O45" s="10"/>
      <c r="P45" s="10"/>
      <c r="BY45" s="2"/>
      <c r="CA45" s="3"/>
      <c r="CH45" s="6"/>
      <c r="CI45" s="6"/>
      <c r="CJ45" s="6"/>
      <c r="CK45" s="6"/>
      <c r="CL45" s="6"/>
      <c r="CM45" s="6"/>
      <c r="CN45" s="6"/>
      <c r="CO45" s="4"/>
    </row>
    <row r="46" spans="1:93" ht="31.9" customHeight="1" x14ac:dyDescent="0.2">
      <c r="A46" s="8" t="s">
        <v>63</v>
      </c>
      <c r="B46" s="102"/>
      <c r="C46" s="103"/>
      <c r="D46" s="104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CG46" s="6"/>
      <c r="CH46" s="6"/>
      <c r="CI46" s="6"/>
      <c r="CJ46" s="6"/>
      <c r="CK46" s="6"/>
      <c r="CL46" s="6"/>
      <c r="CM46" s="6"/>
    </row>
    <row r="47" spans="1:93" ht="25.15" customHeight="1" x14ac:dyDescent="0.2">
      <c r="A47" s="184" t="s">
        <v>64</v>
      </c>
      <c r="B47" s="185"/>
      <c r="C47" s="70" t="s">
        <v>65</v>
      </c>
      <c r="D47" s="142" t="s">
        <v>66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CG47" s="6"/>
      <c r="CH47" s="6"/>
      <c r="CI47" s="6"/>
      <c r="CJ47" s="6"/>
      <c r="CK47" s="6"/>
      <c r="CL47" s="6"/>
      <c r="CM47" s="6"/>
    </row>
    <row r="48" spans="1:93" ht="16.149999999999999" customHeight="1" x14ac:dyDescent="0.2">
      <c r="A48" s="170" t="s">
        <v>67</v>
      </c>
      <c r="B48" s="171"/>
      <c r="C48" s="105"/>
      <c r="D48" s="90"/>
      <c r="E48" s="7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CA48" s="4" t="str">
        <f>IF(D48&gt;C48,"Casos/Instituciones deben ser menor o iguales al total Reuniones A. Mayor","")</f>
        <v/>
      </c>
      <c r="CG48" s="6"/>
      <c r="CH48" s="6"/>
      <c r="CI48" s="6"/>
      <c r="CJ48" s="6"/>
      <c r="CK48" s="6"/>
      <c r="CL48" s="6"/>
      <c r="CM48" s="6"/>
    </row>
    <row r="49" spans="1:91" ht="16.149999999999999" customHeight="1" x14ac:dyDescent="0.2">
      <c r="A49" s="172" t="s">
        <v>68</v>
      </c>
      <c r="B49" s="173"/>
      <c r="C49" s="106"/>
      <c r="D49" s="6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CG49" s="6"/>
      <c r="CH49" s="6"/>
      <c r="CI49" s="6"/>
      <c r="CJ49" s="6"/>
      <c r="CK49" s="6"/>
      <c r="CL49" s="6"/>
      <c r="CM49" s="6"/>
    </row>
    <row r="50" spans="1:91" x14ac:dyDescent="0.2">
      <c r="CG50" s="6"/>
      <c r="CH50" s="6"/>
      <c r="CI50" s="6"/>
      <c r="CJ50" s="6"/>
      <c r="CK50" s="6"/>
      <c r="CL50" s="6"/>
      <c r="CM50" s="6"/>
    </row>
    <row r="194" spans="1:104" ht="11.25" customHeight="1" x14ac:dyDescent="0.2"/>
    <row r="195" spans="1:104" s="107" customFormat="1" hidden="1" x14ac:dyDescent="0.2">
      <c r="A195" s="107">
        <f>SUM(B11,B25:B29,C44:M44,C48:C49)</f>
        <v>3270</v>
      </c>
      <c r="B195" s="107">
        <f>SUM(CG6:CM50)</f>
        <v>0</v>
      </c>
      <c r="BY195" s="108"/>
      <c r="BZ195" s="108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</row>
  </sheetData>
  <mergeCells count="26">
    <mergeCell ref="A6:P6"/>
    <mergeCell ref="A9:A10"/>
    <mergeCell ref="B9:D9"/>
    <mergeCell ref="E9:F9"/>
    <mergeCell ref="G9:G10"/>
    <mergeCell ref="H9:I9"/>
    <mergeCell ref="A40:B40"/>
    <mergeCell ref="A31:B32"/>
    <mergeCell ref="C31:F31"/>
    <mergeCell ref="G31:J31"/>
    <mergeCell ref="K31:M31"/>
    <mergeCell ref="A33:B33"/>
    <mergeCell ref="A34:B34"/>
    <mergeCell ref="A35:B35"/>
    <mergeCell ref="A36:B36"/>
    <mergeCell ref="A37:B37"/>
    <mergeCell ref="A38:B38"/>
    <mergeCell ref="A39:B39"/>
    <mergeCell ref="A48:B48"/>
    <mergeCell ref="A49:B49"/>
    <mergeCell ref="A41:B41"/>
    <mergeCell ref="A42:B42"/>
    <mergeCell ref="A43:B43"/>
    <mergeCell ref="A44:B44"/>
    <mergeCell ref="A45:B45"/>
    <mergeCell ref="A47:B47"/>
  </mergeCells>
  <dataValidations count="1">
    <dataValidation type="whole" operator="greaterThanOrEqual" allowBlank="1" showInputMessage="1" showErrorMessage="1" error="Valor no Permitido" sqref="A9:M49" xr:uid="{E8BE091B-4B47-4026-8872-370F42CA85DB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Albino   Munoz Mansilla</dc:creator>
  <cp:lastModifiedBy>Jose Albino   Munoz Mansilla</cp:lastModifiedBy>
  <dcterms:created xsi:type="dcterms:W3CDTF">2019-03-19T16:10:18Z</dcterms:created>
  <dcterms:modified xsi:type="dcterms:W3CDTF">2020-02-05T12:49:50Z</dcterms:modified>
</cp:coreProperties>
</file>